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لجان وجمعيات\لجان التنمية\الحسابات الختامية\اللجان\2021\السادة\"/>
    </mc:Choice>
  </mc:AlternateContent>
  <xr:revisionPtr revIDLastSave="0" documentId="13_ncr:1_{FA397A74-B88C-4C10-BBB3-778701CFF3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211" i="1"/>
  <c r="D183" i="1"/>
  <c r="E49" i="1"/>
  <c r="D49" i="1" s="1"/>
  <c r="E7" i="1"/>
  <c r="F210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<sst xmlns="http://schemas.openxmlformats.org/spreadsheetml/2006/main" count="554" uniqueCount="447">
  <si>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</si>
  <si>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</si>
  <si>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</si>
  <si>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</si>
  <si>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</si>
  <si>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</si>
  <si>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</si>
  <si>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</si>
  <si>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</si>
  <si>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</si>
  <si>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</si>
  <si>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</si>
  <si>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</si>
  <si>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</si>
  <si>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</si>
  <si>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</si>
  <si>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</si>
  <si>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</si>
  <si>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</si>
  <si>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</si>
  <si>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</si>
  <si>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</si>
  <si>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</si>
  <si>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</si>
  <si>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</si>
  <si>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</si>
  <si>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</si>
  <si>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</si>
  <si>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</si>
  <si>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</si>
  <si>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</si>
  <si>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</si>
  <si>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</si>
  <si>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</si>
  <si>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</si>
  <si>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</si>
  <si>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</si>
  <si>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</si>
  <si>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</si>
  <si>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</si>
  <si>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</si>
  <si>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</si>
  <si>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</si>
  <si>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</si>
  <si>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</si>
  <si>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</si>
  <si>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</si>
  <si>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</si>
  <si>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</si>
  <si>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</si>
  <si>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</si>
  <si>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</si>
  <si>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</si>
  <si>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</si>
  <si>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</si>
  <si>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</si>
  <si>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</si>
  <si>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</si>
  <si>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</si>
  <si>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</si>
  <si>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</si>
  <si>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</si>
  <si>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</si>
  <si>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</si>
  <si>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</si>
  <si>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</si>
  <si>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</si>
  <si>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</si>
  <si>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</si>
  <si>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</si>
  <si>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</si>
  <si>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</si>
  <si>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</si>
  <si>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</si>
  <si>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</si>
  <si>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</si>
  <si>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</si>
  <si>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</si>
  <si>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</si>
  <si>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</si>
  <si>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</si>
  <si>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</si>
  <si>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</si>
  <si>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</si>
  <si>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</si>
  <si>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</si>
  <si>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</si>
  <si>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</si>
  <si>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</si>
  <si>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</si>
  <si>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</si>
  <si>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</si>
  <si>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</si>
  <si>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</si>
  <si>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</si>
  <si>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</si>
  <si>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</si>
  <si>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</si>
  <si>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</si>
  <si>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</si>
  <si>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</si>
  <si>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</si>
  <si>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</si>
  <si>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</si>
  <si>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</si>
  <si>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</si>
  <si>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</si>
  <si>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</si>
  <si>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</si>
  <si>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</si>
  <si>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</si>
  <si>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</si>
  <si>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</si>
  <si>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</si>
  <si>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</si>
  <si>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</si>
  <si>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</si>
  <si>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</si>
  <si>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</si>
  <si>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</si>
  <si>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</si>
  <si>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</si>
  <si>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</si>
  <si>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</si>
  <si>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</si>
  <si>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</si>
  <si>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</si>
  <si>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</si>
  <si>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</si>
  <si>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</si>
  <si>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</si>
  <si>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</si>
  <si>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</si>
  <si>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</si>
  <si>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</si>
  <si>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</si>
  <si>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</si>
  <si>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</si>
  <si>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</si>
  <si>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</si>
  <si>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</si>
  <si>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</si>
  <si>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</si>
  <si>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</si>
  <si>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</si>
  <si>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</si>
  <si>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</si>
  <si>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</si>
  <si>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</si>
  <si>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</si>
  <si>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</si>
  <si>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</si>
  <si>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</si>
  <si>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</si>
  <si>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</si>
  <si>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</si>
  <si>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</si>
  <si>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</si>
  <si>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</si>
  <si>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</si>
  <si>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</si>
  <si>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</si>
  <si>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</si>
  <si>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</si>
  <si>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</si>
  <si>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</si>
  <si>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</si>
  <si>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</si>
  <si>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</si>
  <si>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</si>
  <si>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</si>
  <si>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</si>
  <si>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</si>
  <si>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</si>
  <si>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</si>
  <si>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</si>
  <si>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</si>
  <si>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</si>
  <si>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</si>
  <si>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</si>
  <si>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</si>
  <si>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</si>
  <si>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</si>
  <si>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</si>
  <si>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</si>
  <si>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</si>
  <si>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</si>
  <si>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</si>
  <si>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</si>
  <si>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</si>
  <si>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</si>
  <si>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</si>
  <si>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</si>
  <si>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</si>
  <si>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</si>
  <si>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</si>
  <si>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</si>
  <si>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</si>
  <si>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</si>
  <si>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</si>
  <si>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</si>
  <si>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</si>
  <si>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</si>
  <si>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</si>
  <si>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</si>
  <si>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</si>
  <si>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</si>
  <si>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</si>
  <si>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</si>
  <si>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</si>
  <si>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</si>
  <si>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</si>
  <si>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</si>
  <si>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</si>
  <si>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</si>
  <si>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</si>
  <si>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</si>
  <si>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</si>
  <si>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</si>
  <si>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</si>
  <si>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</si>
  <si>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</si>
  <si>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</si>
  <si>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</si>
  <si>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</si>
  <si>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</si>
  <si>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</si>
  <si>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</si>
  <si>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</si>
  <si>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</si>
  <si>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</si>
  <si>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</si>
  <si>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</si>
  <si>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</si>
  <si>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</si>
  <si>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</si>
  <si>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</si>
  <si>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</si>
  <si>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</si>
  <si>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</si>
  <si>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</si>
  <si>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</si>
  <si>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</si>
  <si>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</si>
  <si>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</si>
  <si>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</si>
  <si>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</si>
  <si>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</si>
  <si>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</si>
  <si>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</si>
  <si>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</si>
  <si>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</si>
  <si>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</si>
  <si>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</si>
  <si>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</si>
  <si>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</si>
  <si>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</si>
  <si>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</si>
  <si>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</si>
  <si>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</si>
  <si>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</si>
  <si>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</si>
  <si>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</si>
  <si>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</si>
  <si>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</si>
  <si>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</si>
  <si>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</si>
  <si>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</si>
  <si>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</si>
  <si>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</si>
  <si>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</si>
  <si>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</si>
  <si>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</si>
  <si>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</si>
  <si>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</si>
  <si>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</si>
  <si>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</si>
  <si>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</si>
  <si>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</si>
  <si>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</si>
  <si>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</si>
  <si>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</si>
  <si>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</si>
  <si>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</si>
  <si>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</si>
  <si>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</si>
  <si>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</si>
  <si>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</si>
  <si>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</si>
  <si>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</si>
  <si>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</si>
  <si>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</si>
  <si>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</si>
  <si>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</si>
  <si>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</si>
  <si>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</si>
  <si>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</si>
  <si>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</si>
  <si>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</si>
  <si>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</si>
  <si>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</si>
  <si>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</si>
  <si>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</si>
  <si>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</si>
  <si>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</si>
  <si>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</si>
  <si>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</si>
  <si>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</si>
  <si>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</si>
  <si>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</si>
  <si>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</si>
  <si>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</si>
  <si>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</si>
  <si>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</si>
  <si>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</si>
  <si>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</si>
  <si>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</si>
  <si>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</si>
  <si>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</si>
  <si>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</si>
  <si>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</si>
  <si>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</si>
  <si>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</si>
  <si>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</si>
  <si>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</si>
  <si>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</si>
  <si>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</si>
  <si>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</si>
  <si>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</si>
  <si>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</si>
  <si>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</si>
  <si>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</si>
  <si>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</si>
  <si>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</si>
  <si>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</si>
  <si>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</si>
  <si>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</si>
  <si>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</si>
  <si>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</si>
  <si>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</si>
  <si>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</si>
  <si>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</si>
  <si>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</si>
  <si>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</si>
  <si>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</si>
  <si>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</si>
  <si>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</si>
  <si>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</si>
  <si>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</si>
  <si>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</si>
  <si>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</si>
  <si>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</si>
  <si>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</si>
  <si>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</si>
  <si>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</si>
  <si>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</si>
  <si>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</si>
  <si>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</si>
  <si>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</si>
  <si>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</si>
  <si>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</si>
  <si>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</si>
  <si>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</si>
  <si>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</si>
  <si>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</si>
  <si>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</si>
  <si>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</si>
  <si>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</si>
  <si>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</si>
  <si>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</si>
  <si>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</si>
  <si>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</si>
  <si>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</si>
  <si>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</si>
  <si>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</si>
  <si>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</si>
  <si>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</si>
  <si>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</si>
  <si>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</si>
  <si>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</si>
  <si>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</si>
  <si>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</si>
  <si>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</si>
  <si>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</si>
  <si>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</si>
  <si>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</si>
  <si>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</si>
  <si>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</si>
  <si>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</si>
  <si>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</si>
  <si>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</si>
  <si>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</si>
  <si>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</si>
  <si>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</si>
  <si>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</si>
  <si>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</si>
  <si>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</si>
  <si>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</si>
  <si>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</si>
  <si>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</si>
  <si>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</si>
  <si>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</si>
  <si>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</si>
  <si>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</si>
  <si>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</si>
  <si>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</si>
  <si>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</si>
  <si>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</si>
  <si>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</si>
  <si>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</si>
  <si>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</si>
  <si>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</si>
  <si>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</si>
  <si>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</si>
  <si>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</si>
  <si>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</si>
  <si>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</si>
  <si>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</si>
  <si>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</si>
  <si>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</si>
  <si>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</si>
  <si>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</si>
  <si>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</si>
  <si>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</si>
  <si>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</si>
  <si>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</si>
  <si>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</si>
  <si>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</si>
  <si>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</si>
  <si>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</si>
  <si>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</si>
  <si>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</si>
  <si>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</si>
  <si>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</si>
  <si>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</si>
  <si>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</si>
  <si>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</si>
  <si>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</si>
  <si>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</si>
  <si>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</si>
  <si>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</si>
  <si>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</si>
  <si>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</si>
  <si>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2021      الى 30 / 6 / 2021    </t>
  </si>
  <si>
    <t xml:space="preserve">تقرير بالأصول الثابتة بتاريخ 30 /  6 /   2021م </t>
  </si>
  <si>
    <t>تقرير بالإلتزامات وصافي اًلأصول بتاريخ 30 /  6 /    2021م</t>
  </si>
  <si>
    <t xml:space="preserve">تقرير إيرادات ومصروفات البرامج والأنشطة المقيدة للفترة من 1 /  4 / 2021م      الى  30 / 6 /  2021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</si>
</sst>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251459</xdr:colOff>
      <xdr:row>35</xdr:row>
      <xdr:rowOff>102871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1D41A2DB-58DD-4907-AA75-C96C444F21B5}"/>
            </a:ext>
          </a:extLst>
        </xdr:cNvPr>
        <xdr:cNvSpPr txBox="1"/>
      </xdr:nvSpPr>
      <xdr:spPr>
        <a:xfrm>
          <a:off x="10981159141" y="350520"/>
          <a:ext cx="5615939" cy="59016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لجنة التنمية: لجنة التنمية الاجتماعية الأهلية بالسادة وتوابعها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(11097599.37)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 / 7 / 1381</a:t>
          </a:r>
          <a:r>
            <a:rPr lang="ar-SA" sz="1400">
              <a:effectLst/>
              <a:latin typeface="+mn-lt"/>
              <a:ea typeface="Calibri"/>
              <a:cs typeface="+mn-cs"/>
            </a:rPr>
            <a:t> هـ      ترخيص رقم </a:t>
          </a:r>
          <a:r>
            <a:rPr lang="en-US" sz="1400">
              <a:effectLst/>
              <a:latin typeface="+mn-lt"/>
              <a:ea typeface="Calibri"/>
              <a:cs typeface="+mn-cs"/>
            </a:rPr>
            <a:t>3</a:t>
          </a:r>
          <a:r>
            <a:rPr lang="ar-SA" sz="1400">
              <a:effectLst/>
              <a:latin typeface="+mn-lt"/>
              <a:ea typeface="Calibri"/>
              <a:cs typeface="+mn-cs"/>
            </a:rPr>
            <a:t>        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</a:t>
          </a:r>
          <a:r>
            <a:rPr lang="ar-SA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/ 7 / 1381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هـ         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اجتماعي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- بريدة - السادة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0534447180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ar-SA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------------------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t1407@hotmail.com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ar-S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0534447180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   الرمز البريدي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K8:K9"/>
  <sheetViews>
    <sheetView rightToLeft="1" tabSelected="1" workbookViewId="0">
      <selection activeCell="J14" sqref="J14"/>
    </sheetView>
  </sheetViews>
  <sheetFormatPr defaultRowHeight="13.8"/>
  <cols>
    <col min="11" max="11" width="13" customWidth="1"/>
  </cols>
  <sheetData>
    <row r="8" spans="11:11" ht="14.4" thickBot="1"/>
    <row r="9" spans="11:11" ht="14.4" thickBot="1">
      <c r="K9" s="222">
        <f>'بيانات الالتزامات وصافي الاصول'!E28</f>
        <v>11097599.369999999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L31"/>
  <sheetViews>
    <sheetView rightToLeft="1" workbookViewId="0">
      <selection activeCell="J11" sqref="J11"/>
    </sheetView>
  </sheetViews>
  <sheetFormatPr defaultRowHeight="13.8"/>
  <cols>
    <col min="2" max="2" width="27.09765625" customWidth="1"/>
  </cols>
  <sheetData>
    <row r="4" spans="2:12" ht="14.4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2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.6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3.4" thickTop="1">
      <c r="B30" s="31"/>
    </row>
    <row r="31" spans="1:8" ht="14.4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N26"/>
  <sheetViews>
    <sheetView rightToLeft="1" workbookViewId="0">
      <selection activeCell="M7" sqref="M7"/>
    </sheetView>
  </sheetViews>
  <sheetFormatPr defaultRowHeight="13.8"/>
  <cols>
    <col min="3" max="3" width="22.69921875" customWidth="1"/>
    <col min="6" max="6" width="12.09765625" bestFit="1" customWidth="1"/>
    <col min="7" max="11" width="6.3984375" customWidth="1"/>
    <col min="12" max="12" width="25.19921875" customWidth="1"/>
    <col min="13" max="13" width="20" customWidth="1"/>
    <col min="14" max="14" width="17.3984375" customWidth="1"/>
  </cols>
  <sheetData>
    <row r="3" spans="2:14" ht="28.2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4.4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4.4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P26"/>
  <sheetViews>
    <sheetView rightToLeft="1" workbookViewId="0">
      <selection activeCell="E18" sqref="E18"/>
    </sheetView>
  </sheetViews>
  <sheetFormatPr defaultRowHeight="13.8"/>
  <cols>
    <col min="2" max="2" width="8.09765625" bestFit="1" customWidth="1"/>
    <col min="3" max="3" width="32.09765625" customWidth="1"/>
    <col min="5" max="5" width="9.8984375" bestFit="1" customWidth="1"/>
    <col min="13" max="13" width="1.3984375" customWidth="1"/>
  </cols>
  <sheetData>
    <row r="2" spans="2:16" ht="21.6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6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4.4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0.399999999999999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0.399999999999999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0.399999999999999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0.399999999999999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0.399999999999999" thickBot="1">
      <c r="B10" s="85">
        <v>31105</v>
      </c>
      <c r="C10" s="3" t="s">
        <v>214</v>
      </c>
      <c r="D10" s="219"/>
      <c r="E10" s="219"/>
      <c r="F10" s="219"/>
      <c r="G10" s="248">
        <v>24006.5</v>
      </c>
      <c r="H10" s="219"/>
      <c r="I10" s="217"/>
      <c r="J10" s="219"/>
      <c r="K10" s="219"/>
      <c r="L10" s="219"/>
      <c r="N10" s="141">
        <f t="shared" si="0"/>
        <v>24006.5</v>
      </c>
      <c r="O10" s="141">
        <f t="shared" si="1"/>
        <v>0</v>
      </c>
      <c r="P10" s="141">
        <f t="shared" si="2"/>
        <v>24006.5</v>
      </c>
    </row>
    <row r="11" spans="2:16" ht="20.399999999999999" thickBot="1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31.2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24006.5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24006.5</v>
      </c>
      <c r="O12" s="6">
        <f t="shared" si="1"/>
        <v>0</v>
      </c>
      <c r="P12" s="6">
        <f t="shared" si="2"/>
        <v>24006.5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0.399999999999999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0.399999999999999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0.399999999999999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0.399999999999999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0.399999999999999" thickBot="1">
      <c r="B18" s="85">
        <v>31205</v>
      </c>
      <c r="C18" s="3" t="s">
        <v>217</v>
      </c>
      <c r="D18" s="219"/>
      <c r="E18" s="248">
        <v>609763.5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609763.5</v>
      </c>
      <c r="P18" s="141">
        <f t="shared" si="2"/>
        <v>609763.5</v>
      </c>
    </row>
    <row r="19" spans="2:16" ht="31.2" thickBot="1">
      <c r="B19" s="7"/>
      <c r="C19" s="7" t="s">
        <v>83</v>
      </c>
      <c r="D19" s="152">
        <f>SUM(D14:D18)</f>
        <v>0</v>
      </c>
      <c r="E19" s="152">
        <f t="shared" ref="E19:L19" si="4">SUM(E14:E18)</f>
        <v>609763.5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609763.5</v>
      </c>
      <c r="P19" s="6">
        <f t="shared" si="2"/>
        <v>609763.5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0.399999999999999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0.399999999999999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0.399999999999999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0.399999999999999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31.2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6" thickBot="1">
      <c r="B26" s="8"/>
      <c r="C26" s="8" t="s">
        <v>85</v>
      </c>
      <c r="D26" s="153">
        <f>D12+D19+D25</f>
        <v>0</v>
      </c>
      <c r="E26" s="153">
        <f t="shared" ref="E26:L26" si="6">E12+E19+E25</f>
        <v>609763.5</v>
      </c>
      <c r="F26" s="153">
        <f t="shared" si="6"/>
        <v>0</v>
      </c>
      <c r="G26" s="153">
        <f t="shared" si="6"/>
        <v>24006.5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24006.5</v>
      </c>
      <c r="O26" s="9">
        <f t="shared" si="1"/>
        <v>609763.5</v>
      </c>
      <c r="P26" s="9">
        <f t="shared" si="2"/>
        <v>633770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R294"/>
  <sheetViews>
    <sheetView rightToLeft="1" zoomScale="110" zoomScaleNormal="110" workbookViewId="0">
      <pane xSplit="12" ySplit="4" topLeftCell="M247" activePane="bottomRight" state="frozen"/>
      <selection pane="topRight" activeCell="M1" sqref="M1"/>
      <selection pane="bottomLeft" activeCell="A5" sqref="A5"/>
      <selection pane="bottomRight" activeCell="C252" sqref="C252"/>
    </sheetView>
  </sheetViews>
  <sheetFormatPr defaultRowHeight="13.8"/>
  <cols>
    <col min="2" max="2" width="10.8984375" bestFit="1" customWidth="1"/>
    <col min="3" max="3" width="53.59765625" bestFit="1" customWidth="1"/>
    <col min="4" max="4" width="10.296875" bestFit="1" customWidth="1"/>
    <col min="5" max="5" width="10.19921875" bestFit="1" customWidth="1"/>
    <col min="6" max="6" width="11.19921875" bestFit="1" customWidth="1"/>
    <col min="7" max="11" width="9"/>
    <col min="259" max="259" width="9.59765625" bestFit="1" customWidth="1"/>
    <col min="260" max="260" width="53.59765625" bestFit="1" customWidth="1"/>
    <col min="515" max="515" width="9.59765625" bestFit="1" customWidth="1"/>
    <col min="516" max="516" width="53.59765625" bestFit="1" customWidth="1"/>
    <col min="771" max="771" width="9.59765625" bestFit="1" customWidth="1"/>
    <col min="772" max="772" width="53.59765625" bestFit="1" customWidth="1"/>
    <col min="1027" max="1027" width="9.59765625" bestFit="1" customWidth="1"/>
    <col min="1028" max="1028" width="53.59765625" bestFit="1" customWidth="1"/>
    <col min="1283" max="1283" width="9.59765625" bestFit="1" customWidth="1"/>
    <col min="1284" max="1284" width="53.59765625" bestFit="1" customWidth="1"/>
    <col min="1539" max="1539" width="9.59765625" bestFit="1" customWidth="1"/>
    <col min="1540" max="1540" width="53.59765625" bestFit="1" customWidth="1"/>
    <col min="1795" max="1795" width="9.59765625" bestFit="1" customWidth="1"/>
    <col min="1796" max="1796" width="53.59765625" bestFit="1" customWidth="1"/>
    <col min="2051" max="2051" width="9.59765625" bestFit="1" customWidth="1"/>
    <col min="2052" max="2052" width="53.59765625" bestFit="1" customWidth="1"/>
    <col min="2307" max="2307" width="9.59765625" bestFit="1" customWidth="1"/>
    <col min="2308" max="2308" width="53.59765625" bestFit="1" customWidth="1"/>
    <col min="2563" max="2563" width="9.59765625" bestFit="1" customWidth="1"/>
    <col min="2564" max="2564" width="53.59765625" bestFit="1" customWidth="1"/>
    <col min="2819" max="2819" width="9.59765625" bestFit="1" customWidth="1"/>
    <col min="2820" max="2820" width="53.59765625" bestFit="1" customWidth="1"/>
    <col min="3075" max="3075" width="9.59765625" bestFit="1" customWidth="1"/>
    <col min="3076" max="3076" width="53.59765625" bestFit="1" customWidth="1"/>
    <col min="3331" max="3331" width="9.59765625" bestFit="1" customWidth="1"/>
    <col min="3332" max="3332" width="53.59765625" bestFit="1" customWidth="1"/>
    <col min="3587" max="3587" width="9.59765625" bestFit="1" customWidth="1"/>
    <col min="3588" max="3588" width="53.59765625" bestFit="1" customWidth="1"/>
    <col min="3843" max="3843" width="9.59765625" bestFit="1" customWidth="1"/>
    <col min="3844" max="3844" width="53.59765625" bestFit="1" customWidth="1"/>
    <col min="4099" max="4099" width="9.59765625" bestFit="1" customWidth="1"/>
    <col min="4100" max="4100" width="53.59765625" bestFit="1" customWidth="1"/>
    <col min="4355" max="4355" width="9.59765625" bestFit="1" customWidth="1"/>
    <col min="4356" max="4356" width="53.59765625" bestFit="1" customWidth="1"/>
    <col min="4611" max="4611" width="9.59765625" bestFit="1" customWidth="1"/>
    <col min="4612" max="4612" width="53.59765625" bestFit="1" customWidth="1"/>
    <col min="4867" max="4867" width="9.59765625" bestFit="1" customWidth="1"/>
    <col min="4868" max="4868" width="53.59765625" bestFit="1" customWidth="1"/>
    <col min="5123" max="5123" width="9.59765625" bestFit="1" customWidth="1"/>
    <col min="5124" max="5124" width="53.59765625" bestFit="1" customWidth="1"/>
    <col min="5379" max="5379" width="9.59765625" bestFit="1" customWidth="1"/>
    <col min="5380" max="5380" width="53.59765625" bestFit="1" customWidth="1"/>
    <col min="5635" max="5635" width="9.59765625" bestFit="1" customWidth="1"/>
    <col min="5636" max="5636" width="53.59765625" bestFit="1" customWidth="1"/>
    <col min="5891" max="5891" width="9.59765625" bestFit="1" customWidth="1"/>
    <col min="5892" max="5892" width="53.59765625" bestFit="1" customWidth="1"/>
    <col min="6147" max="6147" width="9.59765625" bestFit="1" customWidth="1"/>
    <col min="6148" max="6148" width="53.59765625" bestFit="1" customWidth="1"/>
    <col min="6403" max="6403" width="9.59765625" bestFit="1" customWidth="1"/>
    <col min="6404" max="6404" width="53.59765625" bestFit="1" customWidth="1"/>
    <col min="6659" max="6659" width="9.59765625" bestFit="1" customWidth="1"/>
    <col min="6660" max="6660" width="53.59765625" bestFit="1" customWidth="1"/>
    <col min="6915" max="6915" width="9.59765625" bestFit="1" customWidth="1"/>
    <col min="6916" max="6916" width="53.59765625" bestFit="1" customWidth="1"/>
    <col min="7171" max="7171" width="9.59765625" bestFit="1" customWidth="1"/>
    <col min="7172" max="7172" width="53.59765625" bestFit="1" customWidth="1"/>
    <col min="7427" max="7427" width="9.59765625" bestFit="1" customWidth="1"/>
    <col min="7428" max="7428" width="53.59765625" bestFit="1" customWidth="1"/>
    <col min="7683" max="7683" width="9.59765625" bestFit="1" customWidth="1"/>
    <col min="7684" max="7684" width="53.59765625" bestFit="1" customWidth="1"/>
    <col min="7939" max="7939" width="9.59765625" bestFit="1" customWidth="1"/>
    <col min="7940" max="7940" width="53.59765625" bestFit="1" customWidth="1"/>
    <col min="8195" max="8195" width="9.59765625" bestFit="1" customWidth="1"/>
    <col min="8196" max="8196" width="53.59765625" bestFit="1" customWidth="1"/>
    <col min="8451" max="8451" width="9.59765625" bestFit="1" customWidth="1"/>
    <col min="8452" max="8452" width="53.59765625" bestFit="1" customWidth="1"/>
    <col min="8707" max="8707" width="9.59765625" bestFit="1" customWidth="1"/>
    <col min="8708" max="8708" width="53.59765625" bestFit="1" customWidth="1"/>
    <col min="8963" max="8963" width="9.59765625" bestFit="1" customWidth="1"/>
    <col min="8964" max="8964" width="53.59765625" bestFit="1" customWidth="1"/>
    <col min="9219" max="9219" width="9.59765625" bestFit="1" customWidth="1"/>
    <col min="9220" max="9220" width="53.59765625" bestFit="1" customWidth="1"/>
    <col min="9475" max="9475" width="9.59765625" bestFit="1" customWidth="1"/>
    <col min="9476" max="9476" width="53.59765625" bestFit="1" customWidth="1"/>
    <col min="9731" max="9731" width="9.59765625" bestFit="1" customWidth="1"/>
    <col min="9732" max="9732" width="53.59765625" bestFit="1" customWidth="1"/>
    <col min="9987" max="9987" width="9.59765625" bestFit="1" customWidth="1"/>
    <col min="9988" max="9988" width="53.59765625" bestFit="1" customWidth="1"/>
    <col min="10243" max="10243" width="9.59765625" bestFit="1" customWidth="1"/>
    <col min="10244" max="10244" width="53.59765625" bestFit="1" customWidth="1"/>
    <col min="10499" max="10499" width="9.59765625" bestFit="1" customWidth="1"/>
    <col min="10500" max="10500" width="53.59765625" bestFit="1" customWidth="1"/>
    <col min="10755" max="10755" width="9.59765625" bestFit="1" customWidth="1"/>
    <col min="10756" max="10756" width="53.59765625" bestFit="1" customWidth="1"/>
    <col min="11011" max="11011" width="9.59765625" bestFit="1" customWidth="1"/>
    <col min="11012" max="11012" width="53.59765625" bestFit="1" customWidth="1"/>
    <col min="11267" max="11267" width="9.59765625" bestFit="1" customWidth="1"/>
    <col min="11268" max="11268" width="53.59765625" bestFit="1" customWidth="1"/>
    <col min="11523" max="11523" width="9.59765625" bestFit="1" customWidth="1"/>
    <col min="11524" max="11524" width="53.59765625" bestFit="1" customWidth="1"/>
    <col min="11779" max="11779" width="9.59765625" bestFit="1" customWidth="1"/>
    <col min="11780" max="11780" width="53.59765625" bestFit="1" customWidth="1"/>
    <col min="12035" max="12035" width="9.59765625" bestFit="1" customWidth="1"/>
    <col min="12036" max="12036" width="53.59765625" bestFit="1" customWidth="1"/>
    <col min="12291" max="12291" width="9.59765625" bestFit="1" customWidth="1"/>
    <col min="12292" max="12292" width="53.59765625" bestFit="1" customWidth="1"/>
    <col min="12547" max="12547" width="9.59765625" bestFit="1" customWidth="1"/>
    <col min="12548" max="12548" width="53.59765625" bestFit="1" customWidth="1"/>
    <col min="12803" max="12803" width="9.59765625" bestFit="1" customWidth="1"/>
    <col min="12804" max="12804" width="53.59765625" bestFit="1" customWidth="1"/>
    <col min="13059" max="13059" width="9.59765625" bestFit="1" customWidth="1"/>
    <col min="13060" max="13060" width="53.59765625" bestFit="1" customWidth="1"/>
    <col min="13315" max="13315" width="9.59765625" bestFit="1" customWidth="1"/>
    <col min="13316" max="13316" width="53.59765625" bestFit="1" customWidth="1"/>
    <col min="13571" max="13571" width="9.59765625" bestFit="1" customWidth="1"/>
    <col min="13572" max="13572" width="53.59765625" bestFit="1" customWidth="1"/>
    <col min="13827" max="13827" width="9.59765625" bestFit="1" customWidth="1"/>
    <col min="13828" max="13828" width="53.59765625" bestFit="1" customWidth="1"/>
    <col min="14083" max="14083" width="9.59765625" bestFit="1" customWidth="1"/>
    <col min="14084" max="14084" width="53.59765625" bestFit="1" customWidth="1"/>
    <col min="14339" max="14339" width="9.59765625" bestFit="1" customWidth="1"/>
    <col min="14340" max="14340" width="53.59765625" bestFit="1" customWidth="1"/>
    <col min="14595" max="14595" width="9.59765625" bestFit="1" customWidth="1"/>
    <col min="14596" max="14596" width="53.59765625" bestFit="1" customWidth="1"/>
    <col min="14851" max="14851" width="9.59765625" bestFit="1" customWidth="1"/>
    <col min="14852" max="14852" width="53.59765625" bestFit="1" customWidth="1"/>
    <col min="15107" max="15107" width="9.59765625" bestFit="1" customWidth="1"/>
    <col min="15108" max="15108" width="53.59765625" bestFit="1" customWidth="1"/>
    <col min="15363" max="15363" width="9.59765625" bestFit="1" customWidth="1"/>
    <col min="15364" max="15364" width="53.59765625" bestFit="1" customWidth="1"/>
    <col min="15619" max="15619" width="9.59765625" bestFit="1" customWidth="1"/>
    <col min="15620" max="15620" width="53.59765625" bestFit="1" customWidth="1"/>
    <col min="15875" max="15875" width="9.59765625" bestFit="1" customWidth="1"/>
    <col min="15876" max="15876" width="53.59765625" bestFit="1" customWidth="1"/>
    <col min="16131" max="16131" width="9.59765625" bestFit="1" customWidth="1"/>
    <col min="16132" max="16132" width="53.59765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4.4" thickBot="1"/>
    <row r="4" spans="2:18" ht="56.4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6.4" thickTop="1" thickBot="1">
      <c r="B5" s="180">
        <v>4</v>
      </c>
      <c r="C5" s="181" t="s">
        <v>221</v>
      </c>
      <c r="D5" s="242">
        <f>SUM(E5:K5)</f>
        <v>185240.6</v>
      </c>
      <c r="E5" s="223">
        <f>E6</f>
        <v>29260.1</v>
      </c>
      <c r="F5" s="224">
        <f>F210</f>
        <v>155980.5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8" thickBot="1">
      <c r="B6" s="91">
        <v>41</v>
      </c>
      <c r="C6" s="182" t="s">
        <v>222</v>
      </c>
      <c r="D6" s="242">
        <f t="shared" ref="D6:D69" si="0">SUM(E6:K6)</f>
        <v>29260.1</v>
      </c>
      <c r="E6" s="226">
        <f>E7+E38+E134+E190</f>
        <v>29260.1</v>
      </c>
      <c r="F6" s="227"/>
      <c r="G6" s="225"/>
      <c r="H6" s="227"/>
      <c r="I6" s="225"/>
      <c r="J6" s="227"/>
      <c r="K6" s="227"/>
      <c r="P6" s="87"/>
      <c r="R6" s="87"/>
    </row>
    <row r="7" spans="2:18" ht="18" thickBot="1">
      <c r="B7" s="91">
        <v>411</v>
      </c>
      <c r="C7" s="183" t="s">
        <v>5</v>
      </c>
      <c r="D7" s="242">
        <f t="shared" si="0"/>
        <v>23566.5</v>
      </c>
      <c r="E7" s="226">
        <f>E8+E17</f>
        <v>23566.5</v>
      </c>
      <c r="F7" s="227"/>
      <c r="G7" s="225"/>
      <c r="H7" s="227"/>
      <c r="I7" s="225"/>
      <c r="J7" s="227"/>
      <c r="K7" s="227"/>
      <c r="P7" s="87"/>
      <c r="R7" s="87"/>
    </row>
    <row r="8" spans="2:18" ht="14.4" thickBot="1">
      <c r="B8" s="184">
        <v>41101</v>
      </c>
      <c r="C8" s="185" t="s">
        <v>6</v>
      </c>
      <c r="D8" s="242">
        <f t="shared" si="0"/>
        <v>23566.5</v>
      </c>
      <c r="E8" s="226">
        <f>SUM(E9:E16)</f>
        <v>23566.5</v>
      </c>
      <c r="F8" s="227"/>
      <c r="G8" s="225"/>
      <c r="H8" s="227"/>
      <c r="I8" s="225"/>
      <c r="J8" s="227"/>
      <c r="K8" s="227"/>
      <c r="P8" s="87"/>
      <c r="R8" s="87"/>
    </row>
    <row r="9" spans="2:18" ht="14.4" thickBot="1">
      <c r="B9" s="184">
        <v>41101001</v>
      </c>
      <c r="C9" s="186" t="s">
        <v>223</v>
      </c>
      <c r="D9" s="242">
        <f t="shared" si="0"/>
        <v>8209.5</v>
      </c>
      <c r="E9" s="226">
        <v>8209.5</v>
      </c>
      <c r="F9" s="227"/>
      <c r="G9" s="225"/>
      <c r="H9" s="227"/>
      <c r="I9" s="225"/>
      <c r="J9" s="227"/>
      <c r="K9" s="227"/>
      <c r="P9" s="87"/>
      <c r="R9" s="87"/>
    </row>
    <row r="10" spans="2:18" ht="14.4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4.4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4.4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4.4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4.4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4.4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4.4" thickBot="1">
      <c r="B16" s="184">
        <v>41101008</v>
      </c>
      <c r="C16" s="186" t="s">
        <v>230</v>
      </c>
      <c r="D16" s="242">
        <f t="shared" si="0"/>
        <v>15357</v>
      </c>
      <c r="E16" s="226">
        <v>15357</v>
      </c>
      <c r="F16" s="227"/>
      <c r="G16" s="225"/>
      <c r="H16" s="227"/>
      <c r="I16" s="225"/>
      <c r="J16" s="227"/>
      <c r="K16" s="227"/>
      <c r="P16" s="87"/>
      <c r="R16" s="87"/>
    </row>
    <row r="17" spans="2:18" ht="14.4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4.4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4.4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4.4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4.4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4.4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4.4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4.4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4.4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4.4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4.4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4.4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4.4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4.4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4.4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4.4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4.4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4.4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4.4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4.4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4.4" thickBot="1">
      <c r="B37" s="184">
        <v>41102021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8" thickBot="1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4.4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4.4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4.4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4.4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4.4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4.4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4.4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4.4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4.4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4.4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4.4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4.4" thickBot="1">
      <c r="B50" s="184">
        <v>41202101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4.4" thickBot="1">
      <c r="B51" s="184">
        <v>4120210101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4.4" thickBot="1">
      <c r="B52" s="184">
        <v>41202102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4.4" thickBot="1">
      <c r="B53" s="184">
        <v>4120210201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4.4" thickBot="1">
      <c r="B54" s="184">
        <v>4120210202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4.4" thickBot="1">
      <c r="B55" s="184">
        <v>4120210203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4.4" thickBot="1">
      <c r="B56" s="184">
        <v>4120210204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4.4" thickBot="1">
      <c r="B57" s="184">
        <v>4120210205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4.4" thickBot="1">
      <c r="B58" s="184">
        <v>4120210206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4.4" thickBot="1">
      <c r="B59" s="184">
        <v>41202103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4.4" thickBot="1">
      <c r="B60" s="184">
        <v>4120210301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4.4" thickBot="1">
      <c r="B61" s="184">
        <v>4120210302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4.4" thickBot="1">
      <c r="B62" s="184">
        <v>4120210303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4.4" thickBot="1">
      <c r="B63" s="184">
        <v>4120210304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4.4" thickBot="1">
      <c r="B64" s="184">
        <v>4120210305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4.4" thickBot="1">
      <c r="B65" s="184">
        <v>4120210306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4.4" thickBot="1">
      <c r="B66" s="184">
        <v>41202104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4.4" thickBot="1">
      <c r="B67" s="184">
        <v>4120210401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4.4" thickBot="1">
      <c r="B68" s="184">
        <v>4120210402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4.4" thickBot="1">
      <c r="B69" s="184">
        <v>4120210403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4.4" thickBot="1">
      <c r="B70" s="184">
        <v>4120210404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4.4" thickBot="1">
      <c r="B71" s="184">
        <v>4120210405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4.4" thickBot="1">
      <c r="B72" s="184">
        <v>41202105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4.4" thickBot="1">
      <c r="B73" s="184">
        <v>4120210501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4.4" thickBot="1">
      <c r="B74" s="184">
        <v>41202106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4.4" thickBot="1">
      <c r="B75" s="184">
        <v>4120210601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4.4" thickBot="1">
      <c r="B76" s="184">
        <v>41202107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4.4" thickBot="1">
      <c r="B77" s="184">
        <v>4120210701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4.4" thickBot="1">
      <c r="B78" s="184">
        <v>41202108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4.4" thickBot="1">
      <c r="B79" s="184">
        <v>4120210801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4.4" thickBot="1">
      <c r="B80" s="184">
        <v>41202109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4.4" thickBot="1">
      <c r="B81" s="184">
        <v>4120210901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4.4" thickBot="1">
      <c r="B82" s="184">
        <v>41202110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4.4" thickBot="1">
      <c r="B83" s="184">
        <v>4120211001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4.4" thickBot="1">
      <c r="B84" s="184">
        <v>41202111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4.4" thickBot="1">
      <c r="B85" s="184">
        <v>4120211001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4.4" thickBot="1">
      <c r="B86" s="184">
        <v>41202112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4.4" thickBot="1">
      <c r="B87" s="184">
        <v>4120211201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4.4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4.4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4.4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4.4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4.4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4.4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4.4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4.4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4.4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4.4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4.4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4.4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4.4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4.4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4.4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4.4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4.4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4.4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4.4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4.4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4.4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4.4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4.4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4.4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4.4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4.4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4.4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4.4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4.4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4.4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4.4" thickBot="1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4.4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4.4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4.4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4.4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4.4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4.4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4.4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4.4" thickBot="1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4.4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4.4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4.4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4.4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4.4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4.4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4.4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8" thickBot="1">
      <c r="B134" s="91">
        <v>413</v>
      </c>
      <c r="C134" s="192" t="s">
        <v>13</v>
      </c>
      <c r="D134" s="242">
        <f t="shared" ref="D134:D197" si="2">SUM(E134:K134)</f>
        <v>5693.6</v>
      </c>
      <c r="E134" s="226">
        <f>SUM(E135,E137,E144,E150,E155,E157,E159,E161,E163,E165,E167,E169,E171,E183)</f>
        <v>5693.6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4.4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4.4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4.4" thickBot="1">
      <c r="B137" s="90">
        <v>41302</v>
      </c>
      <c r="C137" s="183" t="s">
        <v>332</v>
      </c>
      <c r="D137" s="242">
        <f t="shared" si="2"/>
        <v>0</v>
      </c>
      <c r="E137" s="226">
        <f>SUM(E138:E143)</f>
        <v>0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4.4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4.4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4.4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4.4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4.4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4.4" thickBot="1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4.4" thickBot="1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4.4" thickBot="1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4.4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4.4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4.4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4.4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4.4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4.4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4.4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4.4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4.4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4.4" thickBot="1">
      <c r="B155" s="90">
        <v>41305</v>
      </c>
      <c r="C155" s="183" t="s">
        <v>350</v>
      </c>
      <c r="D155" s="242">
        <f t="shared" si="2"/>
        <v>312.5</v>
      </c>
      <c r="E155" s="226">
        <f>E156</f>
        <v>312.5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4.4" thickBot="1">
      <c r="B156" s="184">
        <v>41305001</v>
      </c>
      <c r="C156" s="193" t="s">
        <v>351</v>
      </c>
      <c r="D156" s="242">
        <f t="shared" si="2"/>
        <v>312.5</v>
      </c>
      <c r="E156" s="226">
        <v>312.5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4.4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4.4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4.4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4.4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4.4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4.4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4.4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4.4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4.4" thickBot="1">
      <c r="B165" s="90">
        <v>41310</v>
      </c>
      <c r="C165" s="183" t="s">
        <v>360</v>
      </c>
      <c r="D165" s="242">
        <f t="shared" si="2"/>
        <v>3826.6</v>
      </c>
      <c r="E165" s="226">
        <f>E166</f>
        <v>3826.6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4.4" thickBot="1">
      <c r="B166" s="184">
        <v>41310001</v>
      </c>
      <c r="C166" s="193" t="s">
        <v>361</v>
      </c>
      <c r="D166" s="242">
        <f t="shared" si="2"/>
        <v>3826.6</v>
      </c>
      <c r="E166" s="226">
        <v>3826.6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4.4" thickBot="1">
      <c r="B167" s="90">
        <v>41311</v>
      </c>
      <c r="C167" s="183" t="s">
        <v>362</v>
      </c>
      <c r="D167" s="242">
        <f t="shared" si="2"/>
        <v>1554.5</v>
      </c>
      <c r="E167" s="226">
        <f>E168</f>
        <v>1554.5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4.4" thickBot="1">
      <c r="B168" s="184">
        <v>41311001</v>
      </c>
      <c r="C168" s="193" t="s">
        <v>363</v>
      </c>
      <c r="D168" s="242">
        <f t="shared" si="2"/>
        <v>1554.5</v>
      </c>
      <c r="E168" s="226">
        <v>1554.5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4.4" thickBot="1">
      <c r="B169" s="90">
        <v>41312</v>
      </c>
      <c r="C169" s="183" t="s">
        <v>364</v>
      </c>
      <c r="D169" s="242">
        <f t="shared" si="2"/>
        <v>0</v>
      </c>
      <c r="E169" s="226">
        <f>E170</f>
        <v>0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4.4" thickBot="1">
      <c r="B170" s="184">
        <v>41312001</v>
      </c>
      <c r="C170" s="193" t="s">
        <v>365</v>
      </c>
      <c r="D170" s="242">
        <f t="shared" si="2"/>
        <v>0</v>
      </c>
      <c r="E170" s="226"/>
      <c r="F170" s="227"/>
      <c r="G170" s="225"/>
      <c r="H170" s="227"/>
      <c r="I170" s="225"/>
      <c r="J170" s="227"/>
      <c r="K170" s="227"/>
      <c r="P170" s="87"/>
      <c r="R170" s="87"/>
    </row>
    <row r="171" spans="2:18" ht="16.2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4.4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4.4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4.4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4.4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4.4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4.4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4.4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4.4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4.4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4.4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4.4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4.4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4.4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4.4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4.4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4.4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4.4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4.4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8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4.4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4.4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4.4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4.4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4.4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4.4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4.4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4.4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4.4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4.4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4.4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4.4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4.4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4.4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4.4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4.4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4.4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4.4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4.4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8" thickBot="1">
      <c r="B210" s="91">
        <v>42</v>
      </c>
      <c r="C210" s="182" t="s">
        <v>2</v>
      </c>
      <c r="D210" s="242">
        <f t="shared" si="3"/>
        <v>155980.5</v>
      </c>
      <c r="E210" s="228"/>
      <c r="F210" s="227">
        <f>SUM(F211,F249)</f>
        <v>155980.5</v>
      </c>
      <c r="G210" s="229"/>
      <c r="H210" s="230"/>
      <c r="I210" s="231"/>
      <c r="J210" s="230"/>
      <c r="K210" s="230"/>
      <c r="P210" s="87"/>
      <c r="R210" s="87"/>
    </row>
    <row r="211" spans="2:18" ht="16.2" thickBot="1">
      <c r="B211" s="92">
        <v>421</v>
      </c>
      <c r="C211" s="195" t="s">
        <v>396</v>
      </c>
      <c r="D211" s="242">
        <f t="shared" si="3"/>
        <v>0</v>
      </c>
      <c r="E211" s="232"/>
      <c r="F211" s="227">
        <f>SUM(F212,F214,F223,F232,F238)</f>
        <v>0</v>
      </c>
      <c r="G211" s="233"/>
      <c r="H211" s="230"/>
      <c r="I211" s="231"/>
      <c r="J211" s="230"/>
      <c r="K211" s="230"/>
      <c r="P211" s="87"/>
      <c r="R211" s="87"/>
    </row>
    <row r="212" spans="2:18" ht="14.4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4.4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4.4" thickBot="1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4.4" thickBot="1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4.4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4.4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4.4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4.4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4.4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4.4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4.4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4.4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4.4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4.4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4.4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4.4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4.4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4.4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4.4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4.4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2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4.4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4.4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4.4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4.4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4.4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2" thickBot="1">
      <c r="B238" s="93">
        <v>42105</v>
      </c>
      <c r="C238" s="192" t="s">
        <v>24</v>
      </c>
      <c r="D238" s="242">
        <f t="shared" si="3"/>
        <v>0</v>
      </c>
      <c r="E238" s="232"/>
      <c r="F238" s="227">
        <f>SUM(F239:F248)</f>
        <v>0</v>
      </c>
      <c r="G238" s="233"/>
      <c r="H238" s="230"/>
      <c r="I238" s="231"/>
      <c r="J238" s="230"/>
      <c r="K238" s="230"/>
      <c r="P238" s="87"/>
      <c r="R238" s="87"/>
    </row>
    <row r="239" spans="2:18" ht="14.4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4.4" thickBot="1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4.4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4.4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4.4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4.4" thickBot="1">
      <c r="B244" s="88">
        <v>42105006</v>
      </c>
      <c r="C244" s="194" t="s">
        <v>153</v>
      </c>
      <c r="D244" s="242">
        <f t="shared" si="3"/>
        <v>0</v>
      </c>
      <c r="E244" s="232"/>
      <c r="F244" s="227"/>
      <c r="G244" s="233"/>
      <c r="H244" s="230"/>
      <c r="I244" s="231"/>
      <c r="J244" s="230"/>
      <c r="K244" s="230"/>
      <c r="P244" s="87"/>
      <c r="R244" s="87"/>
    </row>
    <row r="245" spans="2:18" ht="14.4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4.4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4.4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4.4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2" thickBot="1">
      <c r="B249" s="92">
        <v>422</v>
      </c>
      <c r="C249" s="195" t="s">
        <v>25</v>
      </c>
      <c r="D249" s="242">
        <f t="shared" si="3"/>
        <v>155980.5</v>
      </c>
      <c r="E249" s="232"/>
      <c r="F249" s="227">
        <f>SUM(F250,F252,F254)</f>
        <v>155980.5</v>
      </c>
      <c r="G249" s="234"/>
      <c r="H249" s="230"/>
      <c r="I249" s="231"/>
      <c r="J249" s="230"/>
      <c r="K249" s="230"/>
      <c r="P249" s="87"/>
      <c r="R249" s="87"/>
    </row>
    <row r="250" spans="2:18" ht="16.2" thickBot="1">
      <c r="B250" s="93">
        <v>42201</v>
      </c>
      <c r="C250" s="192" t="s">
        <v>407</v>
      </c>
      <c r="D250" s="242">
        <f t="shared" si="3"/>
        <v>155980.5</v>
      </c>
      <c r="E250" s="232"/>
      <c r="F250" s="227">
        <f>F251</f>
        <v>155980.5</v>
      </c>
      <c r="G250" s="234"/>
      <c r="H250" s="230"/>
      <c r="I250" s="231"/>
      <c r="J250" s="230"/>
      <c r="K250" s="230"/>
      <c r="P250" s="87"/>
      <c r="R250" s="87"/>
    </row>
    <row r="251" spans="2:18" ht="16.2" thickBot="1">
      <c r="B251" s="88">
        <v>42201001</v>
      </c>
      <c r="C251" s="197" t="s">
        <v>407</v>
      </c>
      <c r="D251" s="242">
        <f t="shared" si="3"/>
        <v>155980.5</v>
      </c>
      <c r="E251" s="232"/>
      <c r="F251" s="227">
        <v>155980.5</v>
      </c>
      <c r="G251" s="234"/>
      <c r="H251" s="230"/>
      <c r="I251" s="231"/>
      <c r="J251" s="230"/>
      <c r="K251" s="230"/>
      <c r="P251" s="87"/>
      <c r="R251" s="87"/>
    </row>
    <row r="252" spans="2:18" ht="16.2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2" thickBot="1">
      <c r="B253" s="95">
        <v>42202101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2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2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8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8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8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4.4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8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4.4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2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4.4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8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4.4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4.4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4.4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4.4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4.4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4.4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4.4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4.4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4.4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4.4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4.4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4.4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4.4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8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4.4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8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4.4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4.4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4.4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4.4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8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8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8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2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2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2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2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2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185240.6</v>
      </c>
      <c r="E293" s="243">
        <f>E5</f>
        <v>29260.1</v>
      </c>
      <c r="F293" s="243">
        <f>F210</f>
        <v>155980.5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4.4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34"/>
  <sheetViews>
    <sheetView rightToLeft="1" topLeftCell="A16" workbookViewId="0">
      <selection activeCell="D16" sqref="D16:D21"/>
    </sheetView>
  </sheetViews>
  <sheetFormatPr defaultRowHeight="13.8"/>
  <cols>
    <col min="3" max="3" width="44.3984375" customWidth="1"/>
    <col min="4" max="5" width="11.8984375" bestFit="1" customWidth="1"/>
    <col min="6" max="6" width="17.59765625" customWidth="1"/>
  </cols>
  <sheetData>
    <row r="2" spans="2:6" ht="21">
      <c r="B2" s="288" t="s">
        <v>444</v>
      </c>
      <c r="C2" s="288"/>
      <c r="D2" s="288"/>
      <c r="E2" s="288"/>
      <c r="F2" s="288"/>
    </row>
    <row r="3" spans="2:6" ht="14.4" thickBot="1"/>
    <row r="4" spans="2:6" ht="28.8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7.399999999999999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1403863.57</v>
      </c>
      <c r="E7" s="204">
        <v>949640.57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1403863.57</v>
      </c>
      <c r="E15" s="161">
        <f>SUM(E7:E14)</f>
        <v>949640.57</v>
      </c>
      <c r="F15" s="161"/>
    </row>
    <row r="16" spans="2:6" ht="21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761476</v>
      </c>
      <c r="E17" s="211">
        <v>761476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>
        <v>9641954</v>
      </c>
      <c r="E20" s="211">
        <v>9641954</v>
      </c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" thickBot="1">
      <c r="B22" s="110"/>
      <c r="C22" s="111" t="s">
        <v>423</v>
      </c>
      <c r="D22" s="161">
        <f>SUM(D17:D21)</f>
        <v>10403430</v>
      </c>
      <c r="E22" s="161">
        <f>SUM(E17:E21)</f>
        <v>10403430</v>
      </c>
      <c r="F22" s="161"/>
    </row>
    <row r="23" spans="2:6" ht="21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11807293.57</v>
      </c>
      <c r="E33" s="166">
        <f>E15+E22+E31</f>
        <v>11353070.57</v>
      </c>
      <c r="F33" s="167"/>
    </row>
    <row r="34" spans="2:6" ht="14.4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2:G31"/>
  <sheetViews>
    <sheetView rightToLeft="1" topLeftCell="A7" zoomScale="96" zoomScaleNormal="96" workbookViewId="0">
      <selection activeCell="E14" sqref="E14"/>
    </sheetView>
  </sheetViews>
  <sheetFormatPr defaultRowHeight="13.8"/>
  <cols>
    <col min="3" max="3" width="8.09765625" bestFit="1" customWidth="1"/>
    <col min="4" max="4" width="33.3984375" customWidth="1"/>
    <col min="5" max="6" width="12.3984375" bestFit="1" customWidth="1"/>
    <col min="7" max="7" width="23.3984375" customWidth="1"/>
  </cols>
  <sheetData>
    <row r="2" spans="3:7" ht="21">
      <c r="C2" s="288" t="s">
        <v>445</v>
      </c>
      <c r="D2" s="288"/>
      <c r="E2" s="288"/>
      <c r="F2" s="288"/>
      <c r="G2" s="288"/>
    </row>
    <row r="3" spans="3:7" ht="14.4" thickBot="1"/>
    <row r="4" spans="3:7" ht="31.2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1">
      <c r="C6" s="102">
        <v>21</v>
      </c>
      <c r="D6" s="103" t="s">
        <v>65</v>
      </c>
      <c r="E6" s="158"/>
      <c r="F6" s="159"/>
      <c r="G6" s="160"/>
    </row>
    <row r="7" spans="3:7" ht="15.6">
      <c r="C7" s="104">
        <v>211</v>
      </c>
      <c r="D7" s="33" t="s">
        <v>66</v>
      </c>
      <c r="E7" s="158"/>
      <c r="F7" s="159"/>
      <c r="G7" s="160"/>
    </row>
    <row r="8" spans="3:7" ht="15.6">
      <c r="C8" s="104">
        <v>212</v>
      </c>
      <c r="D8" s="33" t="s">
        <v>67</v>
      </c>
      <c r="E8" s="158"/>
      <c r="F8" s="159"/>
      <c r="G8" s="160"/>
    </row>
    <row r="9" spans="3:7" ht="15.6">
      <c r="C9" s="104">
        <v>213</v>
      </c>
      <c r="D9" s="33" t="s">
        <v>68</v>
      </c>
      <c r="E9" s="158"/>
      <c r="F9" s="159"/>
      <c r="G9" s="160"/>
    </row>
    <row r="10" spans="3:7" ht="15.6">
      <c r="C10" s="104">
        <v>214</v>
      </c>
      <c r="D10" s="33" t="s">
        <v>69</v>
      </c>
      <c r="E10" s="247">
        <v>3000</v>
      </c>
      <c r="F10" s="159">
        <v>3000</v>
      </c>
      <c r="G10" s="160"/>
    </row>
    <row r="11" spans="3:7" ht="15.6">
      <c r="C11" s="104">
        <v>215</v>
      </c>
      <c r="D11" s="33" t="s">
        <v>70</v>
      </c>
      <c r="E11" s="158"/>
      <c r="F11" s="159"/>
      <c r="G11" s="160"/>
    </row>
    <row r="12" spans="3:7" ht="16.2" thickBot="1">
      <c r="C12" s="104">
        <v>216</v>
      </c>
      <c r="D12" s="33" t="s">
        <v>71</v>
      </c>
      <c r="E12" s="158"/>
      <c r="F12" s="159"/>
      <c r="G12" s="160"/>
    </row>
    <row r="13" spans="3:7" ht="18" thickBot="1">
      <c r="C13" s="110"/>
      <c r="D13" s="111" t="s">
        <v>429</v>
      </c>
      <c r="E13" s="161">
        <f>SUM(E7:E12)</f>
        <v>3000</v>
      </c>
      <c r="F13" s="161">
        <f>SUM(F7:F12)</f>
        <v>3000</v>
      </c>
      <c r="G13" s="161"/>
    </row>
    <row r="14" spans="3:7" ht="21">
      <c r="C14" s="205">
        <v>22</v>
      </c>
      <c r="D14" s="209" t="s">
        <v>72</v>
      </c>
      <c r="E14" s="210"/>
      <c r="F14" s="211"/>
      <c r="G14" s="160"/>
    </row>
    <row r="15" spans="3:7" ht="15.6">
      <c r="C15" s="207">
        <v>221</v>
      </c>
      <c r="D15" s="208" t="s">
        <v>73</v>
      </c>
      <c r="E15" s="210"/>
      <c r="F15" s="211"/>
      <c r="G15" s="160"/>
    </row>
    <row r="16" spans="3:7" ht="15.6">
      <c r="C16" s="207">
        <v>222</v>
      </c>
      <c r="D16" s="208" t="s">
        <v>74</v>
      </c>
      <c r="E16" s="210"/>
      <c r="F16" s="211"/>
      <c r="G16" s="160"/>
    </row>
    <row r="17" spans="3:7" ht="15.6">
      <c r="C17" s="207">
        <v>223</v>
      </c>
      <c r="D17" s="208" t="s">
        <v>75</v>
      </c>
      <c r="E17" s="210"/>
      <c r="F17" s="211"/>
      <c r="G17" s="160"/>
    </row>
    <row r="18" spans="3:7" ht="15.6">
      <c r="C18" s="207">
        <v>224</v>
      </c>
      <c r="D18" s="213" t="s">
        <v>76</v>
      </c>
      <c r="E18" s="210"/>
      <c r="F18" s="211"/>
      <c r="G18" s="162"/>
    </row>
    <row r="19" spans="3:7" ht="15.6">
      <c r="C19" s="207">
        <v>225</v>
      </c>
      <c r="D19" s="213" t="s">
        <v>77</v>
      </c>
      <c r="E19" s="250">
        <f>F19+'تقرير المصروفات '!E134</f>
        <v>706694.2</v>
      </c>
      <c r="F19" s="211">
        <v>701000.6</v>
      </c>
      <c r="G19" s="162"/>
    </row>
    <row r="20" spans="3:7" ht="15.6">
      <c r="C20" s="207">
        <v>226</v>
      </c>
      <c r="D20" s="213" t="s">
        <v>78</v>
      </c>
      <c r="E20" s="210"/>
      <c r="F20" s="211"/>
      <c r="G20" s="162"/>
    </row>
    <row r="21" spans="3:7" ht="16.2" thickBot="1">
      <c r="C21" s="207">
        <v>227</v>
      </c>
      <c r="D21" s="213" t="s">
        <v>79</v>
      </c>
      <c r="E21" s="210"/>
      <c r="F21" s="211"/>
      <c r="G21" s="162"/>
    </row>
    <row r="22" spans="3:7" ht="18" thickBot="1">
      <c r="C22" s="110"/>
      <c r="D22" s="111" t="s">
        <v>431</v>
      </c>
      <c r="E22" s="161">
        <f>SUM(E15:E21)</f>
        <v>706694.2</v>
      </c>
      <c r="F22" s="161">
        <f>SUM(F15:F21)</f>
        <v>701000.6</v>
      </c>
      <c r="G22" s="161"/>
    </row>
    <row r="23" spans="3:7" ht="21">
      <c r="C23" s="214">
        <v>23</v>
      </c>
      <c r="D23" s="215" t="s">
        <v>430</v>
      </c>
      <c r="E23" s="203"/>
      <c r="F23" s="204"/>
      <c r="G23" s="157"/>
    </row>
    <row r="24" spans="3:7" ht="21">
      <c r="C24" s="214">
        <v>231</v>
      </c>
      <c r="D24" s="215" t="s">
        <v>430</v>
      </c>
      <c r="E24" s="203"/>
      <c r="F24" s="204"/>
      <c r="G24" s="157"/>
    </row>
    <row r="25" spans="3:7" ht="15.6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24006.5</v>
      </c>
      <c r="F25" s="204">
        <v>0</v>
      </c>
      <c r="G25" s="160"/>
    </row>
    <row r="26" spans="3:7" ht="15.6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11073592.869999999</v>
      </c>
      <c r="F26" s="204">
        <v>10649069.969999999</v>
      </c>
      <c r="G26" s="160"/>
    </row>
    <row r="27" spans="3:7" ht="16.2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>
        <v>0</v>
      </c>
      <c r="G27" s="160"/>
    </row>
    <row r="28" spans="3:7" ht="17.399999999999999">
      <c r="C28" s="112"/>
      <c r="D28" s="113" t="s">
        <v>432</v>
      </c>
      <c r="E28" s="164">
        <f>SUM(E25:E27)</f>
        <v>11097599.369999999</v>
      </c>
      <c r="F28" s="164">
        <f>SUM(F25:F27)</f>
        <v>10649069.969999999</v>
      </c>
      <c r="G28" s="164"/>
    </row>
    <row r="29" spans="3:7" ht="14.4" thickBot="1">
      <c r="E29" s="165"/>
      <c r="F29" s="165"/>
      <c r="G29" s="165"/>
    </row>
    <row r="30" spans="3:7" ht="18.600000000000001" thickTop="1" thickBot="1">
      <c r="C30" s="286" t="s">
        <v>433</v>
      </c>
      <c r="D30" s="287"/>
      <c r="E30" s="166">
        <f>E13+E22+E28</f>
        <v>11807293.569999998</v>
      </c>
      <c r="F30" s="166">
        <f>F13+F22+F28</f>
        <v>11353070.569999998</v>
      </c>
      <c r="G30" s="167"/>
    </row>
    <row r="31" spans="3:7" ht="14.4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3:D20"/>
  <sheetViews>
    <sheetView rightToLeft="1" workbookViewId="0">
      <selection activeCell="C10" sqref="C10:C11"/>
    </sheetView>
  </sheetViews>
  <sheetFormatPr defaultRowHeight="13.8"/>
  <cols>
    <col min="2" max="2" width="34.19921875" customWidth="1"/>
    <col min="3" max="3" width="16.59765625" style="10" customWidth="1"/>
    <col min="4" max="4" width="22.8984375" customWidth="1"/>
  </cols>
  <sheetData>
    <row r="3" spans="2:4" ht="22.8">
      <c r="B3" s="289" t="s">
        <v>176</v>
      </c>
      <c r="C3" s="289"/>
      <c r="D3" s="289"/>
    </row>
    <row r="4" spans="2:4" ht="14.4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4.4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K51"/>
  <sheetViews>
    <sheetView rightToLeft="1" zoomScale="80" zoomScaleNormal="80" workbookViewId="0">
      <selection activeCell="B2" sqref="B2:J2"/>
    </sheetView>
  </sheetViews>
  <sheetFormatPr defaultRowHeight="13.8"/>
  <cols>
    <col min="2" max="2" width="10" bestFit="1" customWidth="1"/>
    <col min="3" max="3" width="39.69921875" bestFit="1" customWidth="1"/>
    <col min="4" max="4" width="12.3984375" customWidth="1"/>
    <col min="5" max="5" width="2.69921875" customWidth="1"/>
    <col min="6" max="6" width="10" bestFit="1" customWidth="1"/>
    <col min="7" max="7" width="34.19921875" customWidth="1"/>
    <col min="8" max="8" width="13.3984375" customWidth="1"/>
    <col min="9" max="9" width="1.3984375" customWidth="1"/>
    <col min="10" max="10" width="13.59765625" style="10" customWidth="1"/>
    <col min="258" max="258" width="10" bestFit="1" customWidth="1"/>
    <col min="259" max="259" width="8.69921875" bestFit="1" customWidth="1"/>
    <col min="260" max="260" width="39.69921875" bestFit="1" customWidth="1"/>
    <col min="261" max="261" width="0.69921875" customWidth="1"/>
    <col min="262" max="262" width="10" bestFit="1" customWidth="1"/>
    <col min="263" max="263" width="8.69921875" bestFit="1" customWidth="1"/>
    <col min="264" max="264" width="31.3984375" bestFit="1" customWidth="1"/>
    <col min="265" max="265" width="1.3984375" customWidth="1"/>
    <col min="266" max="266" width="13.59765625" customWidth="1"/>
    <col min="514" max="514" width="10" bestFit="1" customWidth="1"/>
    <col min="515" max="515" width="8.69921875" bestFit="1" customWidth="1"/>
    <col min="516" max="516" width="39.69921875" bestFit="1" customWidth="1"/>
    <col min="517" max="517" width="0.69921875" customWidth="1"/>
    <col min="518" max="518" width="10" bestFit="1" customWidth="1"/>
    <col min="519" max="519" width="8.69921875" bestFit="1" customWidth="1"/>
    <col min="520" max="520" width="31.3984375" bestFit="1" customWidth="1"/>
    <col min="521" max="521" width="1.3984375" customWidth="1"/>
    <col min="522" max="522" width="13.59765625" customWidth="1"/>
    <col min="770" max="770" width="10" bestFit="1" customWidth="1"/>
    <col min="771" max="771" width="8.69921875" bestFit="1" customWidth="1"/>
    <col min="772" max="772" width="39.69921875" bestFit="1" customWidth="1"/>
    <col min="773" max="773" width="0.69921875" customWidth="1"/>
    <col min="774" max="774" width="10" bestFit="1" customWidth="1"/>
    <col min="775" max="775" width="8.69921875" bestFit="1" customWidth="1"/>
    <col min="776" max="776" width="31.3984375" bestFit="1" customWidth="1"/>
    <col min="777" max="777" width="1.3984375" customWidth="1"/>
    <col min="778" max="778" width="13.59765625" customWidth="1"/>
    <col min="1026" max="1026" width="10" bestFit="1" customWidth="1"/>
    <col min="1027" max="1027" width="8.69921875" bestFit="1" customWidth="1"/>
    <col min="1028" max="1028" width="39.69921875" bestFit="1" customWidth="1"/>
    <col min="1029" max="1029" width="0.69921875" customWidth="1"/>
    <col min="1030" max="1030" width="10" bestFit="1" customWidth="1"/>
    <col min="1031" max="1031" width="8.69921875" bestFit="1" customWidth="1"/>
    <col min="1032" max="1032" width="31.3984375" bestFit="1" customWidth="1"/>
    <col min="1033" max="1033" width="1.3984375" customWidth="1"/>
    <col min="1034" max="1034" width="13.59765625" customWidth="1"/>
    <col min="1282" max="1282" width="10" bestFit="1" customWidth="1"/>
    <col min="1283" max="1283" width="8.69921875" bestFit="1" customWidth="1"/>
    <col min="1284" max="1284" width="39.69921875" bestFit="1" customWidth="1"/>
    <col min="1285" max="1285" width="0.69921875" customWidth="1"/>
    <col min="1286" max="1286" width="10" bestFit="1" customWidth="1"/>
    <col min="1287" max="1287" width="8.69921875" bestFit="1" customWidth="1"/>
    <col min="1288" max="1288" width="31.3984375" bestFit="1" customWidth="1"/>
    <col min="1289" max="1289" width="1.3984375" customWidth="1"/>
    <col min="1290" max="1290" width="13.59765625" customWidth="1"/>
    <col min="1538" max="1538" width="10" bestFit="1" customWidth="1"/>
    <col min="1539" max="1539" width="8.69921875" bestFit="1" customWidth="1"/>
    <col min="1540" max="1540" width="39.69921875" bestFit="1" customWidth="1"/>
    <col min="1541" max="1541" width="0.69921875" customWidth="1"/>
    <col min="1542" max="1542" width="10" bestFit="1" customWidth="1"/>
    <col min="1543" max="1543" width="8.69921875" bestFit="1" customWidth="1"/>
    <col min="1544" max="1544" width="31.3984375" bestFit="1" customWidth="1"/>
    <col min="1545" max="1545" width="1.3984375" customWidth="1"/>
    <col min="1546" max="1546" width="13.59765625" customWidth="1"/>
    <col min="1794" max="1794" width="10" bestFit="1" customWidth="1"/>
    <col min="1795" max="1795" width="8.69921875" bestFit="1" customWidth="1"/>
    <col min="1796" max="1796" width="39.69921875" bestFit="1" customWidth="1"/>
    <col min="1797" max="1797" width="0.69921875" customWidth="1"/>
    <col min="1798" max="1798" width="10" bestFit="1" customWidth="1"/>
    <col min="1799" max="1799" width="8.69921875" bestFit="1" customWidth="1"/>
    <col min="1800" max="1800" width="31.3984375" bestFit="1" customWidth="1"/>
    <col min="1801" max="1801" width="1.3984375" customWidth="1"/>
    <col min="1802" max="1802" width="13.59765625" customWidth="1"/>
    <col min="2050" max="2050" width="10" bestFit="1" customWidth="1"/>
    <col min="2051" max="2051" width="8.69921875" bestFit="1" customWidth="1"/>
    <col min="2052" max="2052" width="39.69921875" bestFit="1" customWidth="1"/>
    <col min="2053" max="2053" width="0.69921875" customWidth="1"/>
    <col min="2054" max="2054" width="10" bestFit="1" customWidth="1"/>
    <col min="2055" max="2055" width="8.69921875" bestFit="1" customWidth="1"/>
    <col min="2056" max="2056" width="31.3984375" bestFit="1" customWidth="1"/>
    <col min="2057" max="2057" width="1.3984375" customWidth="1"/>
    <col min="2058" max="2058" width="13.59765625" customWidth="1"/>
    <col min="2306" max="2306" width="10" bestFit="1" customWidth="1"/>
    <col min="2307" max="2307" width="8.69921875" bestFit="1" customWidth="1"/>
    <col min="2308" max="2308" width="39.69921875" bestFit="1" customWidth="1"/>
    <col min="2309" max="2309" width="0.69921875" customWidth="1"/>
    <col min="2310" max="2310" width="10" bestFit="1" customWidth="1"/>
    <col min="2311" max="2311" width="8.69921875" bestFit="1" customWidth="1"/>
    <col min="2312" max="2312" width="31.3984375" bestFit="1" customWidth="1"/>
    <col min="2313" max="2313" width="1.3984375" customWidth="1"/>
    <col min="2314" max="2314" width="13.59765625" customWidth="1"/>
    <col min="2562" max="2562" width="10" bestFit="1" customWidth="1"/>
    <col min="2563" max="2563" width="8.69921875" bestFit="1" customWidth="1"/>
    <col min="2564" max="2564" width="39.69921875" bestFit="1" customWidth="1"/>
    <col min="2565" max="2565" width="0.69921875" customWidth="1"/>
    <col min="2566" max="2566" width="10" bestFit="1" customWidth="1"/>
    <col min="2567" max="2567" width="8.69921875" bestFit="1" customWidth="1"/>
    <col min="2568" max="2568" width="31.3984375" bestFit="1" customWidth="1"/>
    <col min="2569" max="2569" width="1.3984375" customWidth="1"/>
    <col min="2570" max="2570" width="13.59765625" customWidth="1"/>
    <col min="2818" max="2818" width="10" bestFit="1" customWidth="1"/>
    <col min="2819" max="2819" width="8.69921875" bestFit="1" customWidth="1"/>
    <col min="2820" max="2820" width="39.69921875" bestFit="1" customWidth="1"/>
    <col min="2821" max="2821" width="0.69921875" customWidth="1"/>
    <col min="2822" max="2822" width="10" bestFit="1" customWidth="1"/>
    <col min="2823" max="2823" width="8.69921875" bestFit="1" customWidth="1"/>
    <col min="2824" max="2824" width="31.3984375" bestFit="1" customWidth="1"/>
    <col min="2825" max="2825" width="1.3984375" customWidth="1"/>
    <col min="2826" max="2826" width="13.59765625" customWidth="1"/>
    <col min="3074" max="3074" width="10" bestFit="1" customWidth="1"/>
    <col min="3075" max="3075" width="8.69921875" bestFit="1" customWidth="1"/>
    <col min="3076" max="3076" width="39.69921875" bestFit="1" customWidth="1"/>
    <col min="3077" max="3077" width="0.69921875" customWidth="1"/>
    <col min="3078" max="3078" width="10" bestFit="1" customWidth="1"/>
    <col min="3079" max="3079" width="8.69921875" bestFit="1" customWidth="1"/>
    <col min="3080" max="3080" width="31.3984375" bestFit="1" customWidth="1"/>
    <col min="3081" max="3081" width="1.3984375" customWidth="1"/>
    <col min="3082" max="3082" width="13.59765625" customWidth="1"/>
    <col min="3330" max="3330" width="10" bestFit="1" customWidth="1"/>
    <col min="3331" max="3331" width="8.69921875" bestFit="1" customWidth="1"/>
    <col min="3332" max="3332" width="39.69921875" bestFit="1" customWidth="1"/>
    <col min="3333" max="3333" width="0.69921875" customWidth="1"/>
    <col min="3334" max="3334" width="10" bestFit="1" customWidth="1"/>
    <col min="3335" max="3335" width="8.69921875" bestFit="1" customWidth="1"/>
    <col min="3336" max="3336" width="31.3984375" bestFit="1" customWidth="1"/>
    <col min="3337" max="3337" width="1.3984375" customWidth="1"/>
    <col min="3338" max="3338" width="13.59765625" customWidth="1"/>
    <col min="3586" max="3586" width="10" bestFit="1" customWidth="1"/>
    <col min="3587" max="3587" width="8.69921875" bestFit="1" customWidth="1"/>
    <col min="3588" max="3588" width="39.69921875" bestFit="1" customWidth="1"/>
    <col min="3589" max="3589" width="0.69921875" customWidth="1"/>
    <col min="3590" max="3590" width="10" bestFit="1" customWidth="1"/>
    <col min="3591" max="3591" width="8.69921875" bestFit="1" customWidth="1"/>
    <col min="3592" max="3592" width="31.3984375" bestFit="1" customWidth="1"/>
    <col min="3593" max="3593" width="1.3984375" customWidth="1"/>
    <col min="3594" max="3594" width="13.59765625" customWidth="1"/>
    <col min="3842" max="3842" width="10" bestFit="1" customWidth="1"/>
    <col min="3843" max="3843" width="8.69921875" bestFit="1" customWidth="1"/>
    <col min="3844" max="3844" width="39.69921875" bestFit="1" customWidth="1"/>
    <col min="3845" max="3845" width="0.69921875" customWidth="1"/>
    <col min="3846" max="3846" width="10" bestFit="1" customWidth="1"/>
    <col min="3847" max="3847" width="8.69921875" bestFit="1" customWidth="1"/>
    <col min="3848" max="3848" width="31.3984375" bestFit="1" customWidth="1"/>
    <col min="3849" max="3849" width="1.3984375" customWidth="1"/>
    <col min="3850" max="3850" width="13.59765625" customWidth="1"/>
    <col min="4098" max="4098" width="10" bestFit="1" customWidth="1"/>
    <col min="4099" max="4099" width="8.69921875" bestFit="1" customWidth="1"/>
    <col min="4100" max="4100" width="39.69921875" bestFit="1" customWidth="1"/>
    <col min="4101" max="4101" width="0.69921875" customWidth="1"/>
    <col min="4102" max="4102" width="10" bestFit="1" customWidth="1"/>
    <col min="4103" max="4103" width="8.69921875" bestFit="1" customWidth="1"/>
    <col min="4104" max="4104" width="31.3984375" bestFit="1" customWidth="1"/>
    <col min="4105" max="4105" width="1.3984375" customWidth="1"/>
    <col min="4106" max="4106" width="13.59765625" customWidth="1"/>
    <col min="4354" max="4354" width="10" bestFit="1" customWidth="1"/>
    <col min="4355" max="4355" width="8.69921875" bestFit="1" customWidth="1"/>
    <col min="4356" max="4356" width="39.69921875" bestFit="1" customWidth="1"/>
    <col min="4357" max="4357" width="0.69921875" customWidth="1"/>
    <col min="4358" max="4358" width="10" bestFit="1" customWidth="1"/>
    <col min="4359" max="4359" width="8.69921875" bestFit="1" customWidth="1"/>
    <col min="4360" max="4360" width="31.3984375" bestFit="1" customWidth="1"/>
    <col min="4361" max="4361" width="1.3984375" customWidth="1"/>
    <col min="4362" max="4362" width="13.59765625" customWidth="1"/>
    <col min="4610" max="4610" width="10" bestFit="1" customWidth="1"/>
    <col min="4611" max="4611" width="8.69921875" bestFit="1" customWidth="1"/>
    <col min="4612" max="4612" width="39.69921875" bestFit="1" customWidth="1"/>
    <col min="4613" max="4613" width="0.69921875" customWidth="1"/>
    <col min="4614" max="4614" width="10" bestFit="1" customWidth="1"/>
    <col min="4615" max="4615" width="8.69921875" bestFit="1" customWidth="1"/>
    <col min="4616" max="4616" width="31.3984375" bestFit="1" customWidth="1"/>
    <col min="4617" max="4617" width="1.3984375" customWidth="1"/>
    <col min="4618" max="4618" width="13.59765625" customWidth="1"/>
    <col min="4866" max="4866" width="10" bestFit="1" customWidth="1"/>
    <col min="4867" max="4867" width="8.69921875" bestFit="1" customWidth="1"/>
    <col min="4868" max="4868" width="39.69921875" bestFit="1" customWidth="1"/>
    <col min="4869" max="4869" width="0.69921875" customWidth="1"/>
    <col min="4870" max="4870" width="10" bestFit="1" customWidth="1"/>
    <col min="4871" max="4871" width="8.69921875" bestFit="1" customWidth="1"/>
    <col min="4872" max="4872" width="31.3984375" bestFit="1" customWidth="1"/>
    <col min="4873" max="4873" width="1.3984375" customWidth="1"/>
    <col min="4874" max="4874" width="13.59765625" customWidth="1"/>
    <col min="5122" max="5122" width="10" bestFit="1" customWidth="1"/>
    <col min="5123" max="5123" width="8.69921875" bestFit="1" customWidth="1"/>
    <col min="5124" max="5124" width="39.69921875" bestFit="1" customWidth="1"/>
    <col min="5125" max="5125" width="0.69921875" customWidth="1"/>
    <col min="5126" max="5126" width="10" bestFit="1" customWidth="1"/>
    <col min="5127" max="5127" width="8.69921875" bestFit="1" customWidth="1"/>
    <col min="5128" max="5128" width="31.3984375" bestFit="1" customWidth="1"/>
    <col min="5129" max="5129" width="1.3984375" customWidth="1"/>
    <col min="5130" max="5130" width="13.59765625" customWidth="1"/>
    <col min="5378" max="5378" width="10" bestFit="1" customWidth="1"/>
    <col min="5379" max="5379" width="8.69921875" bestFit="1" customWidth="1"/>
    <col min="5380" max="5380" width="39.69921875" bestFit="1" customWidth="1"/>
    <col min="5381" max="5381" width="0.69921875" customWidth="1"/>
    <col min="5382" max="5382" width="10" bestFit="1" customWidth="1"/>
    <col min="5383" max="5383" width="8.69921875" bestFit="1" customWidth="1"/>
    <col min="5384" max="5384" width="31.3984375" bestFit="1" customWidth="1"/>
    <col min="5385" max="5385" width="1.3984375" customWidth="1"/>
    <col min="5386" max="5386" width="13.59765625" customWidth="1"/>
    <col min="5634" max="5634" width="10" bestFit="1" customWidth="1"/>
    <col min="5635" max="5635" width="8.69921875" bestFit="1" customWidth="1"/>
    <col min="5636" max="5636" width="39.69921875" bestFit="1" customWidth="1"/>
    <col min="5637" max="5637" width="0.69921875" customWidth="1"/>
    <col min="5638" max="5638" width="10" bestFit="1" customWidth="1"/>
    <col min="5639" max="5639" width="8.69921875" bestFit="1" customWidth="1"/>
    <col min="5640" max="5640" width="31.3984375" bestFit="1" customWidth="1"/>
    <col min="5641" max="5641" width="1.3984375" customWidth="1"/>
    <col min="5642" max="5642" width="13.59765625" customWidth="1"/>
    <col min="5890" max="5890" width="10" bestFit="1" customWidth="1"/>
    <col min="5891" max="5891" width="8.69921875" bestFit="1" customWidth="1"/>
    <col min="5892" max="5892" width="39.69921875" bestFit="1" customWidth="1"/>
    <col min="5893" max="5893" width="0.69921875" customWidth="1"/>
    <col min="5894" max="5894" width="10" bestFit="1" customWidth="1"/>
    <col min="5895" max="5895" width="8.69921875" bestFit="1" customWidth="1"/>
    <col min="5896" max="5896" width="31.3984375" bestFit="1" customWidth="1"/>
    <col min="5897" max="5897" width="1.3984375" customWidth="1"/>
    <col min="5898" max="5898" width="13.59765625" customWidth="1"/>
    <col min="6146" max="6146" width="10" bestFit="1" customWidth="1"/>
    <col min="6147" max="6147" width="8.69921875" bestFit="1" customWidth="1"/>
    <col min="6148" max="6148" width="39.69921875" bestFit="1" customWidth="1"/>
    <col min="6149" max="6149" width="0.69921875" customWidth="1"/>
    <col min="6150" max="6150" width="10" bestFit="1" customWidth="1"/>
    <col min="6151" max="6151" width="8.69921875" bestFit="1" customWidth="1"/>
    <col min="6152" max="6152" width="31.3984375" bestFit="1" customWidth="1"/>
    <col min="6153" max="6153" width="1.3984375" customWidth="1"/>
    <col min="6154" max="6154" width="13.59765625" customWidth="1"/>
    <col min="6402" max="6402" width="10" bestFit="1" customWidth="1"/>
    <col min="6403" max="6403" width="8.69921875" bestFit="1" customWidth="1"/>
    <col min="6404" max="6404" width="39.69921875" bestFit="1" customWidth="1"/>
    <col min="6405" max="6405" width="0.69921875" customWidth="1"/>
    <col min="6406" max="6406" width="10" bestFit="1" customWidth="1"/>
    <col min="6407" max="6407" width="8.69921875" bestFit="1" customWidth="1"/>
    <col min="6408" max="6408" width="31.3984375" bestFit="1" customWidth="1"/>
    <col min="6409" max="6409" width="1.3984375" customWidth="1"/>
    <col min="6410" max="6410" width="13.59765625" customWidth="1"/>
    <col min="6658" max="6658" width="10" bestFit="1" customWidth="1"/>
    <col min="6659" max="6659" width="8.69921875" bestFit="1" customWidth="1"/>
    <col min="6660" max="6660" width="39.69921875" bestFit="1" customWidth="1"/>
    <col min="6661" max="6661" width="0.69921875" customWidth="1"/>
    <col min="6662" max="6662" width="10" bestFit="1" customWidth="1"/>
    <col min="6663" max="6663" width="8.69921875" bestFit="1" customWidth="1"/>
    <col min="6664" max="6664" width="31.3984375" bestFit="1" customWidth="1"/>
    <col min="6665" max="6665" width="1.3984375" customWidth="1"/>
    <col min="6666" max="6666" width="13.59765625" customWidth="1"/>
    <col min="6914" max="6914" width="10" bestFit="1" customWidth="1"/>
    <col min="6915" max="6915" width="8.69921875" bestFit="1" customWidth="1"/>
    <col min="6916" max="6916" width="39.69921875" bestFit="1" customWidth="1"/>
    <col min="6917" max="6917" width="0.69921875" customWidth="1"/>
    <col min="6918" max="6918" width="10" bestFit="1" customWidth="1"/>
    <col min="6919" max="6919" width="8.69921875" bestFit="1" customWidth="1"/>
    <col min="6920" max="6920" width="31.3984375" bestFit="1" customWidth="1"/>
    <col min="6921" max="6921" width="1.3984375" customWidth="1"/>
    <col min="6922" max="6922" width="13.59765625" customWidth="1"/>
    <col min="7170" max="7170" width="10" bestFit="1" customWidth="1"/>
    <col min="7171" max="7171" width="8.69921875" bestFit="1" customWidth="1"/>
    <col min="7172" max="7172" width="39.69921875" bestFit="1" customWidth="1"/>
    <col min="7173" max="7173" width="0.69921875" customWidth="1"/>
    <col min="7174" max="7174" width="10" bestFit="1" customWidth="1"/>
    <col min="7175" max="7175" width="8.69921875" bestFit="1" customWidth="1"/>
    <col min="7176" max="7176" width="31.3984375" bestFit="1" customWidth="1"/>
    <col min="7177" max="7177" width="1.3984375" customWidth="1"/>
    <col min="7178" max="7178" width="13.59765625" customWidth="1"/>
    <col min="7426" max="7426" width="10" bestFit="1" customWidth="1"/>
    <col min="7427" max="7427" width="8.69921875" bestFit="1" customWidth="1"/>
    <col min="7428" max="7428" width="39.69921875" bestFit="1" customWidth="1"/>
    <col min="7429" max="7429" width="0.69921875" customWidth="1"/>
    <col min="7430" max="7430" width="10" bestFit="1" customWidth="1"/>
    <col min="7431" max="7431" width="8.69921875" bestFit="1" customWidth="1"/>
    <col min="7432" max="7432" width="31.3984375" bestFit="1" customWidth="1"/>
    <col min="7433" max="7433" width="1.3984375" customWidth="1"/>
    <col min="7434" max="7434" width="13.59765625" customWidth="1"/>
    <col min="7682" max="7682" width="10" bestFit="1" customWidth="1"/>
    <col min="7683" max="7683" width="8.69921875" bestFit="1" customWidth="1"/>
    <col min="7684" max="7684" width="39.69921875" bestFit="1" customWidth="1"/>
    <col min="7685" max="7685" width="0.69921875" customWidth="1"/>
    <col min="7686" max="7686" width="10" bestFit="1" customWidth="1"/>
    <col min="7687" max="7687" width="8.69921875" bestFit="1" customWidth="1"/>
    <col min="7688" max="7688" width="31.3984375" bestFit="1" customWidth="1"/>
    <col min="7689" max="7689" width="1.3984375" customWidth="1"/>
    <col min="7690" max="7690" width="13.59765625" customWidth="1"/>
    <col min="7938" max="7938" width="10" bestFit="1" customWidth="1"/>
    <col min="7939" max="7939" width="8.69921875" bestFit="1" customWidth="1"/>
    <col min="7940" max="7940" width="39.69921875" bestFit="1" customWidth="1"/>
    <col min="7941" max="7941" width="0.69921875" customWidth="1"/>
    <col min="7942" max="7942" width="10" bestFit="1" customWidth="1"/>
    <col min="7943" max="7943" width="8.69921875" bestFit="1" customWidth="1"/>
    <col min="7944" max="7944" width="31.3984375" bestFit="1" customWidth="1"/>
    <col min="7945" max="7945" width="1.3984375" customWidth="1"/>
    <col min="7946" max="7946" width="13.59765625" customWidth="1"/>
    <col min="8194" max="8194" width="10" bestFit="1" customWidth="1"/>
    <col min="8195" max="8195" width="8.69921875" bestFit="1" customWidth="1"/>
    <col min="8196" max="8196" width="39.69921875" bestFit="1" customWidth="1"/>
    <col min="8197" max="8197" width="0.69921875" customWidth="1"/>
    <col min="8198" max="8198" width="10" bestFit="1" customWidth="1"/>
    <col min="8199" max="8199" width="8.69921875" bestFit="1" customWidth="1"/>
    <col min="8200" max="8200" width="31.3984375" bestFit="1" customWidth="1"/>
    <col min="8201" max="8201" width="1.3984375" customWidth="1"/>
    <col min="8202" max="8202" width="13.59765625" customWidth="1"/>
    <col min="8450" max="8450" width="10" bestFit="1" customWidth="1"/>
    <col min="8451" max="8451" width="8.69921875" bestFit="1" customWidth="1"/>
    <col min="8452" max="8452" width="39.69921875" bestFit="1" customWidth="1"/>
    <col min="8453" max="8453" width="0.69921875" customWidth="1"/>
    <col min="8454" max="8454" width="10" bestFit="1" customWidth="1"/>
    <col min="8455" max="8455" width="8.69921875" bestFit="1" customWidth="1"/>
    <col min="8456" max="8456" width="31.3984375" bestFit="1" customWidth="1"/>
    <col min="8457" max="8457" width="1.3984375" customWidth="1"/>
    <col min="8458" max="8458" width="13.59765625" customWidth="1"/>
    <col min="8706" max="8706" width="10" bestFit="1" customWidth="1"/>
    <col min="8707" max="8707" width="8.69921875" bestFit="1" customWidth="1"/>
    <col min="8708" max="8708" width="39.69921875" bestFit="1" customWidth="1"/>
    <col min="8709" max="8709" width="0.69921875" customWidth="1"/>
    <col min="8710" max="8710" width="10" bestFit="1" customWidth="1"/>
    <col min="8711" max="8711" width="8.69921875" bestFit="1" customWidth="1"/>
    <col min="8712" max="8712" width="31.3984375" bestFit="1" customWidth="1"/>
    <col min="8713" max="8713" width="1.3984375" customWidth="1"/>
    <col min="8714" max="8714" width="13.59765625" customWidth="1"/>
    <col min="8962" max="8962" width="10" bestFit="1" customWidth="1"/>
    <col min="8963" max="8963" width="8.69921875" bestFit="1" customWidth="1"/>
    <col min="8964" max="8964" width="39.69921875" bestFit="1" customWidth="1"/>
    <col min="8965" max="8965" width="0.69921875" customWidth="1"/>
    <col min="8966" max="8966" width="10" bestFit="1" customWidth="1"/>
    <col min="8967" max="8967" width="8.69921875" bestFit="1" customWidth="1"/>
    <col min="8968" max="8968" width="31.3984375" bestFit="1" customWidth="1"/>
    <col min="8969" max="8969" width="1.3984375" customWidth="1"/>
    <col min="8970" max="8970" width="13.59765625" customWidth="1"/>
    <col min="9218" max="9218" width="10" bestFit="1" customWidth="1"/>
    <col min="9219" max="9219" width="8.69921875" bestFit="1" customWidth="1"/>
    <col min="9220" max="9220" width="39.69921875" bestFit="1" customWidth="1"/>
    <col min="9221" max="9221" width="0.69921875" customWidth="1"/>
    <col min="9222" max="9222" width="10" bestFit="1" customWidth="1"/>
    <col min="9223" max="9223" width="8.69921875" bestFit="1" customWidth="1"/>
    <col min="9224" max="9224" width="31.3984375" bestFit="1" customWidth="1"/>
    <col min="9225" max="9225" width="1.3984375" customWidth="1"/>
    <col min="9226" max="9226" width="13.59765625" customWidth="1"/>
    <col min="9474" max="9474" width="10" bestFit="1" customWidth="1"/>
    <col min="9475" max="9475" width="8.69921875" bestFit="1" customWidth="1"/>
    <col min="9476" max="9476" width="39.69921875" bestFit="1" customWidth="1"/>
    <col min="9477" max="9477" width="0.69921875" customWidth="1"/>
    <col min="9478" max="9478" width="10" bestFit="1" customWidth="1"/>
    <col min="9479" max="9479" width="8.69921875" bestFit="1" customWidth="1"/>
    <col min="9480" max="9480" width="31.3984375" bestFit="1" customWidth="1"/>
    <col min="9481" max="9481" width="1.3984375" customWidth="1"/>
    <col min="9482" max="9482" width="13.59765625" customWidth="1"/>
    <col min="9730" max="9730" width="10" bestFit="1" customWidth="1"/>
    <col min="9731" max="9731" width="8.69921875" bestFit="1" customWidth="1"/>
    <col min="9732" max="9732" width="39.69921875" bestFit="1" customWidth="1"/>
    <col min="9733" max="9733" width="0.69921875" customWidth="1"/>
    <col min="9734" max="9734" width="10" bestFit="1" customWidth="1"/>
    <col min="9735" max="9735" width="8.69921875" bestFit="1" customWidth="1"/>
    <col min="9736" max="9736" width="31.3984375" bestFit="1" customWidth="1"/>
    <col min="9737" max="9737" width="1.3984375" customWidth="1"/>
    <col min="9738" max="9738" width="13.59765625" customWidth="1"/>
    <col min="9986" max="9986" width="10" bestFit="1" customWidth="1"/>
    <col min="9987" max="9987" width="8.69921875" bestFit="1" customWidth="1"/>
    <col min="9988" max="9988" width="39.69921875" bestFit="1" customWidth="1"/>
    <col min="9989" max="9989" width="0.69921875" customWidth="1"/>
    <col min="9990" max="9990" width="10" bestFit="1" customWidth="1"/>
    <col min="9991" max="9991" width="8.69921875" bestFit="1" customWidth="1"/>
    <col min="9992" max="9992" width="31.3984375" bestFit="1" customWidth="1"/>
    <col min="9993" max="9993" width="1.3984375" customWidth="1"/>
    <col min="9994" max="9994" width="13.59765625" customWidth="1"/>
    <col min="10242" max="10242" width="10" bestFit="1" customWidth="1"/>
    <col min="10243" max="10243" width="8.69921875" bestFit="1" customWidth="1"/>
    <col min="10244" max="10244" width="39.69921875" bestFit="1" customWidth="1"/>
    <col min="10245" max="10245" width="0.69921875" customWidth="1"/>
    <col min="10246" max="10246" width="10" bestFit="1" customWidth="1"/>
    <col min="10247" max="10247" width="8.69921875" bestFit="1" customWidth="1"/>
    <col min="10248" max="10248" width="31.3984375" bestFit="1" customWidth="1"/>
    <col min="10249" max="10249" width="1.3984375" customWidth="1"/>
    <col min="10250" max="10250" width="13.59765625" customWidth="1"/>
    <col min="10498" max="10498" width="10" bestFit="1" customWidth="1"/>
    <col min="10499" max="10499" width="8.69921875" bestFit="1" customWidth="1"/>
    <col min="10500" max="10500" width="39.69921875" bestFit="1" customWidth="1"/>
    <col min="10501" max="10501" width="0.69921875" customWidth="1"/>
    <col min="10502" max="10502" width="10" bestFit="1" customWidth="1"/>
    <col min="10503" max="10503" width="8.69921875" bestFit="1" customWidth="1"/>
    <col min="10504" max="10504" width="31.3984375" bestFit="1" customWidth="1"/>
    <col min="10505" max="10505" width="1.3984375" customWidth="1"/>
    <col min="10506" max="10506" width="13.59765625" customWidth="1"/>
    <col min="10754" max="10754" width="10" bestFit="1" customWidth="1"/>
    <col min="10755" max="10755" width="8.69921875" bestFit="1" customWidth="1"/>
    <col min="10756" max="10756" width="39.69921875" bestFit="1" customWidth="1"/>
    <col min="10757" max="10757" width="0.69921875" customWidth="1"/>
    <col min="10758" max="10758" width="10" bestFit="1" customWidth="1"/>
    <col min="10759" max="10759" width="8.69921875" bestFit="1" customWidth="1"/>
    <col min="10760" max="10760" width="31.3984375" bestFit="1" customWidth="1"/>
    <col min="10761" max="10761" width="1.3984375" customWidth="1"/>
    <col min="10762" max="10762" width="13.59765625" customWidth="1"/>
    <col min="11010" max="11010" width="10" bestFit="1" customWidth="1"/>
    <col min="11011" max="11011" width="8.69921875" bestFit="1" customWidth="1"/>
    <col min="11012" max="11012" width="39.69921875" bestFit="1" customWidth="1"/>
    <col min="11013" max="11013" width="0.69921875" customWidth="1"/>
    <col min="11014" max="11014" width="10" bestFit="1" customWidth="1"/>
    <col min="11015" max="11015" width="8.69921875" bestFit="1" customWidth="1"/>
    <col min="11016" max="11016" width="31.3984375" bestFit="1" customWidth="1"/>
    <col min="11017" max="11017" width="1.3984375" customWidth="1"/>
    <col min="11018" max="11018" width="13.59765625" customWidth="1"/>
    <col min="11266" max="11266" width="10" bestFit="1" customWidth="1"/>
    <col min="11267" max="11267" width="8.69921875" bestFit="1" customWidth="1"/>
    <col min="11268" max="11268" width="39.69921875" bestFit="1" customWidth="1"/>
    <col min="11269" max="11269" width="0.69921875" customWidth="1"/>
    <col min="11270" max="11270" width="10" bestFit="1" customWidth="1"/>
    <col min="11271" max="11271" width="8.69921875" bestFit="1" customWidth="1"/>
    <col min="11272" max="11272" width="31.3984375" bestFit="1" customWidth="1"/>
    <col min="11273" max="11273" width="1.3984375" customWidth="1"/>
    <col min="11274" max="11274" width="13.59765625" customWidth="1"/>
    <col min="11522" max="11522" width="10" bestFit="1" customWidth="1"/>
    <col min="11523" max="11523" width="8.69921875" bestFit="1" customWidth="1"/>
    <col min="11524" max="11524" width="39.69921875" bestFit="1" customWidth="1"/>
    <col min="11525" max="11525" width="0.69921875" customWidth="1"/>
    <col min="11526" max="11526" width="10" bestFit="1" customWidth="1"/>
    <col min="11527" max="11527" width="8.69921875" bestFit="1" customWidth="1"/>
    <col min="11528" max="11528" width="31.3984375" bestFit="1" customWidth="1"/>
    <col min="11529" max="11529" width="1.3984375" customWidth="1"/>
    <col min="11530" max="11530" width="13.59765625" customWidth="1"/>
    <col min="11778" max="11778" width="10" bestFit="1" customWidth="1"/>
    <col min="11779" max="11779" width="8.69921875" bestFit="1" customWidth="1"/>
    <col min="11780" max="11780" width="39.69921875" bestFit="1" customWidth="1"/>
    <col min="11781" max="11781" width="0.69921875" customWidth="1"/>
    <col min="11782" max="11782" width="10" bestFit="1" customWidth="1"/>
    <col min="11783" max="11783" width="8.69921875" bestFit="1" customWidth="1"/>
    <col min="11784" max="11784" width="31.3984375" bestFit="1" customWidth="1"/>
    <col min="11785" max="11785" width="1.3984375" customWidth="1"/>
    <col min="11786" max="11786" width="13.59765625" customWidth="1"/>
    <col min="12034" max="12034" width="10" bestFit="1" customWidth="1"/>
    <col min="12035" max="12035" width="8.69921875" bestFit="1" customWidth="1"/>
    <col min="12036" max="12036" width="39.69921875" bestFit="1" customWidth="1"/>
    <col min="12037" max="12037" width="0.69921875" customWidth="1"/>
    <col min="12038" max="12038" width="10" bestFit="1" customWidth="1"/>
    <col min="12039" max="12039" width="8.69921875" bestFit="1" customWidth="1"/>
    <col min="12040" max="12040" width="31.3984375" bestFit="1" customWidth="1"/>
    <col min="12041" max="12041" width="1.3984375" customWidth="1"/>
    <col min="12042" max="12042" width="13.59765625" customWidth="1"/>
    <col min="12290" max="12290" width="10" bestFit="1" customWidth="1"/>
    <col min="12291" max="12291" width="8.69921875" bestFit="1" customWidth="1"/>
    <col min="12292" max="12292" width="39.69921875" bestFit="1" customWidth="1"/>
    <col min="12293" max="12293" width="0.69921875" customWidth="1"/>
    <col min="12294" max="12294" width="10" bestFit="1" customWidth="1"/>
    <col min="12295" max="12295" width="8.69921875" bestFit="1" customWidth="1"/>
    <col min="12296" max="12296" width="31.3984375" bestFit="1" customWidth="1"/>
    <col min="12297" max="12297" width="1.3984375" customWidth="1"/>
    <col min="12298" max="12298" width="13.59765625" customWidth="1"/>
    <col min="12546" max="12546" width="10" bestFit="1" customWidth="1"/>
    <col min="12547" max="12547" width="8.69921875" bestFit="1" customWidth="1"/>
    <col min="12548" max="12548" width="39.69921875" bestFit="1" customWidth="1"/>
    <col min="12549" max="12549" width="0.69921875" customWidth="1"/>
    <col min="12550" max="12550" width="10" bestFit="1" customWidth="1"/>
    <col min="12551" max="12551" width="8.69921875" bestFit="1" customWidth="1"/>
    <col min="12552" max="12552" width="31.3984375" bestFit="1" customWidth="1"/>
    <col min="12553" max="12553" width="1.3984375" customWidth="1"/>
    <col min="12554" max="12554" width="13.59765625" customWidth="1"/>
    <col min="12802" max="12802" width="10" bestFit="1" customWidth="1"/>
    <col min="12803" max="12803" width="8.69921875" bestFit="1" customWidth="1"/>
    <col min="12804" max="12804" width="39.69921875" bestFit="1" customWidth="1"/>
    <col min="12805" max="12805" width="0.69921875" customWidth="1"/>
    <col min="12806" max="12806" width="10" bestFit="1" customWidth="1"/>
    <col min="12807" max="12807" width="8.69921875" bestFit="1" customWidth="1"/>
    <col min="12808" max="12808" width="31.3984375" bestFit="1" customWidth="1"/>
    <col min="12809" max="12809" width="1.3984375" customWidth="1"/>
    <col min="12810" max="12810" width="13.59765625" customWidth="1"/>
    <col min="13058" max="13058" width="10" bestFit="1" customWidth="1"/>
    <col min="13059" max="13059" width="8.69921875" bestFit="1" customWidth="1"/>
    <col min="13060" max="13060" width="39.69921875" bestFit="1" customWidth="1"/>
    <col min="13061" max="13061" width="0.69921875" customWidth="1"/>
    <col min="13062" max="13062" width="10" bestFit="1" customWidth="1"/>
    <col min="13063" max="13063" width="8.69921875" bestFit="1" customWidth="1"/>
    <col min="13064" max="13064" width="31.3984375" bestFit="1" customWidth="1"/>
    <col min="13065" max="13065" width="1.3984375" customWidth="1"/>
    <col min="13066" max="13066" width="13.59765625" customWidth="1"/>
    <col min="13314" max="13314" width="10" bestFit="1" customWidth="1"/>
    <col min="13315" max="13315" width="8.69921875" bestFit="1" customWidth="1"/>
    <col min="13316" max="13316" width="39.69921875" bestFit="1" customWidth="1"/>
    <col min="13317" max="13317" width="0.69921875" customWidth="1"/>
    <col min="13318" max="13318" width="10" bestFit="1" customWidth="1"/>
    <col min="13319" max="13319" width="8.69921875" bestFit="1" customWidth="1"/>
    <col min="13320" max="13320" width="31.3984375" bestFit="1" customWidth="1"/>
    <col min="13321" max="13321" width="1.3984375" customWidth="1"/>
    <col min="13322" max="13322" width="13.59765625" customWidth="1"/>
    <col min="13570" max="13570" width="10" bestFit="1" customWidth="1"/>
    <col min="13571" max="13571" width="8.69921875" bestFit="1" customWidth="1"/>
    <col min="13572" max="13572" width="39.69921875" bestFit="1" customWidth="1"/>
    <col min="13573" max="13573" width="0.69921875" customWidth="1"/>
    <col min="13574" max="13574" width="10" bestFit="1" customWidth="1"/>
    <col min="13575" max="13575" width="8.69921875" bestFit="1" customWidth="1"/>
    <col min="13576" max="13576" width="31.3984375" bestFit="1" customWidth="1"/>
    <col min="13577" max="13577" width="1.3984375" customWidth="1"/>
    <col min="13578" max="13578" width="13.59765625" customWidth="1"/>
    <col min="13826" max="13826" width="10" bestFit="1" customWidth="1"/>
    <col min="13827" max="13827" width="8.69921875" bestFit="1" customWidth="1"/>
    <col min="13828" max="13828" width="39.69921875" bestFit="1" customWidth="1"/>
    <col min="13829" max="13829" width="0.69921875" customWidth="1"/>
    <col min="13830" max="13830" width="10" bestFit="1" customWidth="1"/>
    <col min="13831" max="13831" width="8.69921875" bestFit="1" customWidth="1"/>
    <col min="13832" max="13832" width="31.3984375" bestFit="1" customWidth="1"/>
    <col min="13833" max="13833" width="1.3984375" customWidth="1"/>
    <col min="13834" max="13834" width="13.59765625" customWidth="1"/>
    <col min="14082" max="14082" width="10" bestFit="1" customWidth="1"/>
    <col min="14083" max="14083" width="8.69921875" bestFit="1" customWidth="1"/>
    <col min="14084" max="14084" width="39.69921875" bestFit="1" customWidth="1"/>
    <col min="14085" max="14085" width="0.69921875" customWidth="1"/>
    <col min="14086" max="14086" width="10" bestFit="1" customWidth="1"/>
    <col min="14087" max="14087" width="8.69921875" bestFit="1" customWidth="1"/>
    <col min="14088" max="14088" width="31.3984375" bestFit="1" customWidth="1"/>
    <col min="14089" max="14089" width="1.3984375" customWidth="1"/>
    <col min="14090" max="14090" width="13.59765625" customWidth="1"/>
    <col min="14338" max="14338" width="10" bestFit="1" customWidth="1"/>
    <col min="14339" max="14339" width="8.69921875" bestFit="1" customWidth="1"/>
    <col min="14340" max="14340" width="39.69921875" bestFit="1" customWidth="1"/>
    <col min="14341" max="14341" width="0.69921875" customWidth="1"/>
    <col min="14342" max="14342" width="10" bestFit="1" customWidth="1"/>
    <col min="14343" max="14343" width="8.69921875" bestFit="1" customWidth="1"/>
    <col min="14344" max="14344" width="31.3984375" bestFit="1" customWidth="1"/>
    <col min="14345" max="14345" width="1.3984375" customWidth="1"/>
    <col min="14346" max="14346" width="13.59765625" customWidth="1"/>
    <col min="14594" max="14594" width="10" bestFit="1" customWidth="1"/>
    <col min="14595" max="14595" width="8.69921875" bestFit="1" customWidth="1"/>
    <col min="14596" max="14596" width="39.69921875" bestFit="1" customWidth="1"/>
    <col min="14597" max="14597" width="0.69921875" customWidth="1"/>
    <col min="14598" max="14598" width="10" bestFit="1" customWidth="1"/>
    <col min="14599" max="14599" width="8.69921875" bestFit="1" customWidth="1"/>
    <col min="14600" max="14600" width="31.3984375" bestFit="1" customWidth="1"/>
    <col min="14601" max="14601" width="1.3984375" customWidth="1"/>
    <col min="14602" max="14602" width="13.59765625" customWidth="1"/>
    <col min="14850" max="14850" width="10" bestFit="1" customWidth="1"/>
    <col min="14851" max="14851" width="8.69921875" bestFit="1" customWidth="1"/>
    <col min="14852" max="14852" width="39.69921875" bestFit="1" customWidth="1"/>
    <col min="14853" max="14853" width="0.69921875" customWidth="1"/>
    <col min="14854" max="14854" width="10" bestFit="1" customWidth="1"/>
    <col min="14855" max="14855" width="8.69921875" bestFit="1" customWidth="1"/>
    <col min="14856" max="14856" width="31.3984375" bestFit="1" customWidth="1"/>
    <col min="14857" max="14857" width="1.3984375" customWidth="1"/>
    <col min="14858" max="14858" width="13.59765625" customWidth="1"/>
    <col min="15106" max="15106" width="10" bestFit="1" customWidth="1"/>
    <col min="15107" max="15107" width="8.69921875" bestFit="1" customWidth="1"/>
    <col min="15108" max="15108" width="39.69921875" bestFit="1" customWidth="1"/>
    <col min="15109" max="15109" width="0.69921875" customWidth="1"/>
    <col min="15110" max="15110" width="10" bestFit="1" customWidth="1"/>
    <col min="15111" max="15111" width="8.69921875" bestFit="1" customWidth="1"/>
    <col min="15112" max="15112" width="31.3984375" bestFit="1" customWidth="1"/>
    <col min="15113" max="15113" width="1.3984375" customWidth="1"/>
    <col min="15114" max="15114" width="13.59765625" customWidth="1"/>
    <col min="15362" max="15362" width="10" bestFit="1" customWidth="1"/>
    <col min="15363" max="15363" width="8.69921875" bestFit="1" customWidth="1"/>
    <col min="15364" max="15364" width="39.69921875" bestFit="1" customWidth="1"/>
    <col min="15365" max="15365" width="0.69921875" customWidth="1"/>
    <col min="15366" max="15366" width="10" bestFit="1" customWidth="1"/>
    <col min="15367" max="15367" width="8.69921875" bestFit="1" customWidth="1"/>
    <col min="15368" max="15368" width="31.3984375" bestFit="1" customWidth="1"/>
    <col min="15369" max="15369" width="1.3984375" customWidth="1"/>
    <col min="15370" max="15370" width="13.59765625" customWidth="1"/>
    <col min="15618" max="15618" width="10" bestFit="1" customWidth="1"/>
    <col min="15619" max="15619" width="8.69921875" bestFit="1" customWidth="1"/>
    <col min="15620" max="15620" width="39.69921875" bestFit="1" customWidth="1"/>
    <col min="15621" max="15621" width="0.69921875" customWidth="1"/>
    <col min="15622" max="15622" width="10" bestFit="1" customWidth="1"/>
    <col min="15623" max="15623" width="8.69921875" bestFit="1" customWidth="1"/>
    <col min="15624" max="15624" width="31.3984375" bestFit="1" customWidth="1"/>
    <col min="15625" max="15625" width="1.3984375" customWidth="1"/>
    <col min="15626" max="15626" width="13.59765625" customWidth="1"/>
    <col min="15874" max="15874" width="10" bestFit="1" customWidth="1"/>
    <col min="15875" max="15875" width="8.69921875" bestFit="1" customWidth="1"/>
    <col min="15876" max="15876" width="39.69921875" bestFit="1" customWidth="1"/>
    <col min="15877" max="15877" width="0.69921875" customWidth="1"/>
    <col min="15878" max="15878" width="10" bestFit="1" customWidth="1"/>
    <col min="15879" max="15879" width="8.69921875" bestFit="1" customWidth="1"/>
    <col min="15880" max="15880" width="31.3984375" bestFit="1" customWidth="1"/>
    <col min="15881" max="15881" width="1.3984375" customWidth="1"/>
    <col min="15882" max="15882" width="13.59765625" customWidth="1"/>
    <col min="16130" max="16130" width="10" bestFit="1" customWidth="1"/>
    <col min="16131" max="16131" width="8.69921875" bestFit="1" customWidth="1"/>
    <col min="16132" max="16132" width="39.69921875" bestFit="1" customWidth="1"/>
    <col min="16133" max="16133" width="0.69921875" customWidth="1"/>
    <col min="16134" max="16134" width="10" bestFit="1" customWidth="1"/>
    <col min="16135" max="16135" width="8.69921875" bestFit="1" customWidth="1"/>
    <col min="16136" max="16136" width="31.3984375" bestFit="1" customWidth="1"/>
    <col min="16137" max="16137" width="1.3984375" customWidth="1"/>
    <col min="16138" max="16138" width="13.59765625" customWidth="1"/>
  </cols>
  <sheetData>
    <row r="2" spans="2:10" ht="24.6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399999999999999">
      <c r="B3" s="83"/>
      <c r="C3" s="83"/>
      <c r="D3" s="83"/>
      <c r="E3" s="83"/>
      <c r="F3" s="83"/>
      <c r="G3" s="83"/>
      <c r="H3" s="83"/>
    </row>
    <row r="4" spans="2:10" ht="14.4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6.8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0</v>
      </c>
      <c r="E32" s="117"/>
      <c r="F32" s="123">
        <v>31105</v>
      </c>
      <c r="G32" s="126" t="s">
        <v>142</v>
      </c>
      <c r="H32" s="175">
        <f>'تقرير الايرادات والتبرعات '!G10</f>
        <v>24006.5</v>
      </c>
      <c r="J32" s="140">
        <f t="shared" si="0"/>
        <v>24006.5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0</v>
      </c>
      <c r="E38" s="117"/>
      <c r="F38" s="124">
        <v>31105006</v>
      </c>
      <c r="G38" s="125" t="s">
        <v>154</v>
      </c>
      <c r="H38" s="175"/>
      <c r="J38" s="140">
        <f t="shared" si="0"/>
        <v>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0</v>
      </c>
      <c r="E48" s="119"/>
      <c r="F48" s="128"/>
      <c r="G48" s="50" t="s">
        <v>42</v>
      </c>
      <c r="H48" s="177">
        <f>H7+H8+H17+H26+H32+H43</f>
        <v>24006.5</v>
      </c>
      <c r="J48" s="51">
        <f>H48-D48</f>
        <v>24006.5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0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24006.5</v>
      </c>
    </row>
    <row r="51" spans="2:10" ht="14.4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Win10</cp:lastModifiedBy>
  <cp:lastPrinted>2019-04-10T08:14:35Z</cp:lastPrinted>
  <dcterms:created xsi:type="dcterms:W3CDTF">2019-03-19T22:52:13Z</dcterms:created>
  <dcterms:modified xsi:type="dcterms:W3CDTF">2022-05-08T14:40:44Z</dcterms:modified>
</cp:coreProperties>
</file>