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سادة\"/>
    </mc:Choice>
  </mc:AlternateContent>
  <xr:revisionPtr revIDLastSave="0" documentId="13_ncr:1_{FA397A74-B88C-4C10-BBB3-778701CFF3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F210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<sst xmlns="http://schemas.openxmlformats.org/spreadsheetml/2006/main" count="554" uniqueCount="447">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</sst>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251459</xdr:colOff>
      <xdr:row>35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1D41A2DB-58DD-4907-AA75-C96C444F21B5}"/>
            </a:ext>
          </a:extLst>
        </xdr:cNvPr>
        <xdr:cNvSpPr txBox="1"/>
      </xdr:nvSpPr>
      <xdr:spPr>
        <a:xfrm>
          <a:off x="10981159141" y="35052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(11097599.37)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 / 7 / 1381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3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/ 7 / 1381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J14" sqref="J14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11097599.369999999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E18" sqref="E18"/>
    </sheetView>
  </sheetViews>
  <sheetFormatPr defaultRowHeight="13.8"/>
  <cols>
    <col min="2" max="2" width="8.09765625" bestFit="1" customWidth="1"/>
    <col min="3" max="3" width="32.09765625" customWidth="1"/>
    <col min="5" max="5" width="9.8984375" bestFit="1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48">
        <v>24006.5</v>
      </c>
      <c r="H10" s="219"/>
      <c r="I10" s="217"/>
      <c r="J10" s="219"/>
      <c r="K10" s="219"/>
      <c r="L10" s="219"/>
      <c r="N10" s="141">
        <f t="shared" si="0"/>
        <v>24006.5</v>
      </c>
      <c r="O10" s="141">
        <f t="shared" si="1"/>
        <v>0</v>
      </c>
      <c r="P10" s="141">
        <f t="shared" si="2"/>
        <v>24006.5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24006.5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24006.5</v>
      </c>
      <c r="O12" s="6">
        <f t="shared" si="1"/>
        <v>0</v>
      </c>
      <c r="P12" s="6">
        <f t="shared" si="2"/>
        <v>24006.5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48">
        <v>609763.5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609763.5</v>
      </c>
      <c r="P18" s="141">
        <f t="shared" si="2"/>
        <v>609763.5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609763.5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609763.5</v>
      </c>
      <c r="P19" s="6">
        <f t="shared" si="2"/>
        <v>609763.5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609763.5</v>
      </c>
      <c r="F26" s="153">
        <f t="shared" si="6"/>
        <v>0</v>
      </c>
      <c r="G26" s="153">
        <f t="shared" si="6"/>
        <v>24006.5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24006.5</v>
      </c>
      <c r="O26" s="9">
        <f t="shared" si="1"/>
        <v>609763.5</v>
      </c>
      <c r="P26" s="9">
        <f t="shared" si="2"/>
        <v>633770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47" activePane="bottomRight" state="frozen"/>
      <selection pane="topRight" activeCell="M1" sqref="M1"/>
      <selection pane="bottomLeft" activeCell="A5" sqref="A5"/>
      <selection pane="bottomRight" activeCell="C252" sqref="C252"/>
    </sheetView>
  </sheetViews>
  <sheetFormatPr defaultRowHeight="13.8"/>
  <cols>
    <col min="2" max="2" width="10.8984375" bestFit="1" customWidth="1"/>
    <col min="3" max="3" width="53.59765625" bestFit="1" customWidth="1"/>
    <col min="4" max="4" width="10.296875" bestFit="1" customWidth="1"/>
    <col min="5" max="5" width="10.19921875" bestFit="1" customWidth="1"/>
    <col min="6" max="6" width="11.1992187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185240.6</v>
      </c>
      <c r="E5" s="223">
        <f>E6</f>
        <v>29260.1</v>
      </c>
      <c r="F5" s="224">
        <f>F210</f>
        <v>155980.5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29260.1</v>
      </c>
      <c r="E6" s="226">
        <f>E7+E38+E134+E190</f>
        <v>29260.1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23566.5</v>
      </c>
      <c r="E7" s="226">
        <f>E8+E17</f>
        <v>23566.5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23566.5</v>
      </c>
      <c r="E8" s="226">
        <f>SUM(E9:E16)</f>
        <v>23566.5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8209.5</v>
      </c>
      <c r="E9" s="226">
        <v>8209.5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15357</v>
      </c>
      <c r="E16" s="226">
        <v>15357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5693.6</v>
      </c>
      <c r="E134" s="226">
        <f>SUM(E135,E137,E144,E150,E155,E157,E159,E161,E163,E165,E167,E169,E171,E183)</f>
        <v>5693.6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312.5</v>
      </c>
      <c r="E155" s="226">
        <f>E156</f>
        <v>312.5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312.5</v>
      </c>
      <c r="E156" s="226">
        <v>312.5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3826.6</v>
      </c>
      <c r="E165" s="226">
        <f>E166</f>
        <v>3826.6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3826.6</v>
      </c>
      <c r="E166" s="226">
        <v>3826.6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1554.5</v>
      </c>
      <c r="E167" s="226">
        <f>E168</f>
        <v>1554.5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1554.5</v>
      </c>
      <c r="E168" s="226">
        <v>1554.5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155980.5</v>
      </c>
      <c r="E210" s="228"/>
      <c r="F210" s="227">
        <f>SUM(F211,F249)</f>
        <v>155980.5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155980.5</v>
      </c>
      <c r="E249" s="232"/>
      <c r="F249" s="227">
        <f>SUM(F250,F252,F254)</f>
        <v>155980.5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155980.5</v>
      </c>
      <c r="E250" s="232"/>
      <c r="F250" s="227">
        <f>F251</f>
        <v>155980.5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155980.5</v>
      </c>
      <c r="E251" s="232"/>
      <c r="F251" s="227">
        <v>155980.5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185240.6</v>
      </c>
      <c r="E293" s="243">
        <f>E5</f>
        <v>29260.1</v>
      </c>
      <c r="F293" s="243">
        <f>F210</f>
        <v>155980.5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16" sqref="D16:D21"/>
    </sheetView>
  </sheetViews>
  <sheetFormatPr defaultRowHeight="13.8"/>
  <cols>
    <col min="3" max="3" width="44.3984375" customWidth="1"/>
    <col min="4" max="5" width="11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1403863.57</v>
      </c>
      <c r="E7" s="204">
        <v>949640.57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1403863.57</v>
      </c>
      <c r="E15" s="161">
        <f>SUM(E7:E14)</f>
        <v>949640.57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761476</v>
      </c>
      <c r="E17" s="211">
        <v>761476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9641954</v>
      </c>
      <c r="E20" s="211">
        <v>9641954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10403430</v>
      </c>
      <c r="E22" s="161">
        <f>SUM(E17:E21)</f>
        <v>10403430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11807293.57</v>
      </c>
      <c r="E33" s="166">
        <f>E15+E22+E31</f>
        <v>11353070.57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E14" sqref="E14"/>
    </sheetView>
  </sheetViews>
  <sheetFormatPr defaultRowHeight="13.8"/>
  <cols>
    <col min="3" max="3" width="8.09765625" bestFit="1" customWidth="1"/>
    <col min="4" max="4" width="33.3984375" customWidth="1"/>
    <col min="5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706694.2</v>
      </c>
      <c r="F19" s="211">
        <v>701000.6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706694.2</v>
      </c>
      <c r="F22" s="161">
        <f>SUM(F15:F21)</f>
        <v>701000.6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24006.5</v>
      </c>
      <c r="F25" s="204">
        <v>0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11073592.869999999</v>
      </c>
      <c r="F26" s="204">
        <v>10649069.969999999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11097599.369999999</v>
      </c>
      <c r="F28" s="164">
        <f>SUM(F25:F27)</f>
        <v>10649069.969999999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11807293.569999998</v>
      </c>
      <c r="F30" s="166">
        <f>F13+F22+F28</f>
        <v>11353070.569999998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24006.5</v>
      </c>
      <c r="J32" s="140">
        <f t="shared" si="0"/>
        <v>24006.5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24006.5</v>
      </c>
      <c r="J48" s="51">
        <f>H48-D48</f>
        <v>24006.5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24006.5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2022-05-08T14:40:44Z</dcterms:modified>
</cp:coreProperties>
</file>